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0" activeTab="0"/>
  </bookViews>
  <sheets>
    <sheet name="ИБП АС" sheetId="1" r:id="rId1"/>
    <sheet name="Аккумуляторные модули" sheetId="2" r:id="rId2"/>
    <sheet name="Стабилизаторы 1Ф ССК                 " sheetId="3" r:id="rId3"/>
    <sheet name="Стабилизаторы 3Ф ССК" sheetId="4" r:id="rId4"/>
    <sheet name="Стабилизаторы SOLBY" sheetId="5" r:id="rId5"/>
    <sheet name="АКБ SOLBY" sheetId="6" r:id="rId6"/>
  </sheets>
  <definedNames/>
  <calcPr fullCalcOnLoad="1"/>
</workbook>
</file>

<file path=xl/sharedStrings.xml><?xml version="1.0" encoding="utf-8"?>
<sst xmlns="http://schemas.openxmlformats.org/spreadsheetml/2006/main" count="555" uniqueCount="352">
  <si>
    <t>ИП Исаев В.Г.</t>
  </si>
  <si>
    <t>400078, г. Волгоград, проспект Ленина, 69 А.</t>
  </si>
  <si>
    <t>Тел: (8442) 76-03-96, 76-15-48, 8-937-086-05-45 Ольга</t>
  </si>
  <si>
    <t>E-mail:olga.elteh@yandex.ru</t>
  </si>
  <si>
    <t>Прайс Приложение №1</t>
  </si>
  <si>
    <t>Цены указаны в условных единицах. Оплата в рублях, 1.у.е. = 1 доллар США по текущему курсу ЦБ РФ + 1%</t>
  </si>
  <si>
    <t>Источники бесперебойного питания переменного тока серии ДПК</t>
  </si>
  <si>
    <t>Модель</t>
  </si>
  <si>
    <t>Диапазон вход напр, В</t>
  </si>
  <si>
    <t>Вых напр, В</t>
  </si>
  <si>
    <t>Вых мощн, ВА</t>
  </si>
  <si>
    <t>Время авт раб при полн нагр, не менее, мин</t>
  </si>
  <si>
    <t>Габариты, мм,        (ВхШхГ)</t>
  </si>
  <si>
    <t>Масса, кг</t>
  </si>
  <si>
    <t>Розничная цена с НДС, уе.</t>
  </si>
  <si>
    <t>дилерская цена, уе.</t>
  </si>
  <si>
    <t>Однофазные модели напольного исполнения</t>
  </si>
  <si>
    <t>ДПК-1/1-1-220</t>
  </si>
  <si>
    <t>162…276</t>
  </si>
  <si>
    <t>220±2%</t>
  </si>
  <si>
    <t>390x145x220</t>
  </si>
  <si>
    <t>ДПК-1/1-1-220-М</t>
  </si>
  <si>
    <t>без АКБ</t>
  </si>
  <si>
    <t>ДПК-1/1-2-220</t>
  </si>
  <si>
    <t>450x200x340</t>
  </si>
  <si>
    <t>ДПК-1/1-2-220-М</t>
  </si>
  <si>
    <t>ДПК-1/1-3-220</t>
  </si>
  <si>
    <t>ДПК-1/1-3-220-М</t>
  </si>
  <si>
    <t>ДПК-1/1-6-220</t>
  </si>
  <si>
    <t>176…276</t>
  </si>
  <si>
    <t>220±1%</t>
  </si>
  <si>
    <t>750х222х545</t>
  </si>
  <si>
    <t>ДПК-1/1-6-220-М</t>
  </si>
  <si>
    <t>470х222х545</t>
  </si>
  <si>
    <t>ДПК-1/1-10-220</t>
  </si>
  <si>
    <t>ДПК-1/1-10-220-М</t>
  </si>
  <si>
    <t>Однофазные модели настенного исполнения</t>
  </si>
  <si>
    <t>ДПК-1/1-1-220Н</t>
  </si>
  <si>
    <t>510х430х100</t>
  </si>
  <si>
    <t>ДПК-1/1-1-220-НМ</t>
  </si>
  <si>
    <t>ДПК-1/1-2-220-НМ</t>
  </si>
  <si>
    <t>ДПК-1/1-3-220-НМ</t>
  </si>
  <si>
    <t>Однофазные модели для установки в 19" стойку</t>
  </si>
  <si>
    <t>ДПК-1/1-1-220-Т</t>
  </si>
  <si>
    <t>88х483х450</t>
  </si>
  <si>
    <t>ДПК-1/1-2-220-Т</t>
  </si>
  <si>
    <t>ДПК-1/1-3-220-Т</t>
  </si>
  <si>
    <t>ДПК-1/1-6-220-Т</t>
  </si>
  <si>
    <t>170…280</t>
  </si>
  <si>
    <t>220±3%</t>
  </si>
  <si>
    <t>ДПК-1/1-10-220-Т</t>
  </si>
  <si>
    <t>Источники бесперебойного питания переменного тока серии ДПТ</t>
  </si>
  <si>
    <t>Масса, не более, кг</t>
  </si>
  <si>
    <t>Розничная цена с НДС, руб.</t>
  </si>
  <si>
    <t>Напольные модели с трехфазным входом и трехфазным выходом</t>
  </si>
  <si>
    <t>ДПТ-3/3-10-380</t>
  </si>
  <si>
    <t>304…456</t>
  </si>
  <si>
    <t>380±1%</t>
  </si>
  <si>
    <t>на 32акб</t>
  </si>
  <si>
    <t>1200x555x720</t>
  </si>
  <si>
    <t>ДПТ-3/3-20-380</t>
  </si>
  <si>
    <t>ДПТ-3/3-30-380</t>
  </si>
  <si>
    <t>ДПТ-3/3-40-380</t>
  </si>
  <si>
    <t>ДПТ-3/3-60-380</t>
  </si>
  <si>
    <t>1400x800x740</t>
  </si>
  <si>
    <t>ДПТ-3/3-80-380</t>
  </si>
  <si>
    <t>ДПТ-3/3-100-380</t>
  </si>
  <si>
    <t>на 36акб</t>
  </si>
  <si>
    <t>1070x740x1400</t>
  </si>
  <si>
    <t>ДПТ-3/3-120-380</t>
  </si>
  <si>
    <t>120/96</t>
  </si>
  <si>
    <t>на 40акб</t>
  </si>
  <si>
    <t>ДПТ-3/3-160-380</t>
  </si>
  <si>
    <t>160/128</t>
  </si>
  <si>
    <t>1520х880х2000</t>
  </si>
  <si>
    <t>ДПТ-3/3-200-380</t>
  </si>
  <si>
    <t>200/160</t>
  </si>
  <si>
    <t>Аккумуляторные модули</t>
  </si>
  <si>
    <t>Максимальная емкость модуля, А*ч</t>
  </si>
  <si>
    <t>Ном напр АКБ, В</t>
  </si>
  <si>
    <t>Масса без АКБ, не более, кг</t>
  </si>
  <si>
    <t>Розничная цена без комплекта с НДС, уе.</t>
  </si>
  <si>
    <t>Розничная цена с комплектом с НДС, уе.</t>
  </si>
  <si>
    <t>Uвых=36В</t>
  </si>
  <si>
    <t>Uвых=96В</t>
  </si>
  <si>
    <t>Uвых=240В</t>
  </si>
  <si>
    <t xml:space="preserve">без комплекта </t>
  </si>
  <si>
    <t>АМ-Т</t>
  </si>
  <si>
    <t>-</t>
  </si>
  <si>
    <t>АМ-1</t>
  </si>
  <si>
    <t>285х195x463</t>
  </si>
  <si>
    <t>АМ-2</t>
  </si>
  <si>
    <t>345х425x425</t>
  </si>
  <si>
    <t>АМ-3</t>
  </si>
  <si>
    <t>335х455x615</t>
  </si>
  <si>
    <t>АМ-4</t>
  </si>
  <si>
    <t>615х455x460</t>
  </si>
  <si>
    <t>АМ-6</t>
  </si>
  <si>
    <t>200*/150</t>
  </si>
  <si>
    <t>615х455x660</t>
  </si>
  <si>
    <t>АМ-8</t>
  </si>
  <si>
    <t>615х455x810</t>
  </si>
  <si>
    <t>АМ-10</t>
  </si>
  <si>
    <t>615х455x1000</t>
  </si>
  <si>
    <t>АМ-12</t>
  </si>
  <si>
    <t>890х455x810</t>
  </si>
  <si>
    <t>АМ-16</t>
  </si>
  <si>
    <t>200**</t>
  </si>
  <si>
    <t>1200х455x810</t>
  </si>
  <si>
    <t>АМ-20</t>
  </si>
  <si>
    <t>1200х455x1000</t>
  </si>
  <si>
    <t>АМ-24</t>
  </si>
  <si>
    <t>1190х470х1150</t>
  </si>
  <si>
    <t>АМ-32</t>
  </si>
  <si>
    <t>1190х880х800</t>
  </si>
  <si>
    <t>Внимание! В цену модулей не включена стоимость аккумуляторных батарей.</t>
  </si>
  <si>
    <t>200*- модуль собирается из 6 шт 100ач АКБ</t>
  </si>
  <si>
    <t>(по 3штуки в параллель)</t>
  </si>
  <si>
    <t xml:space="preserve">200**- модуль собирается из: </t>
  </si>
  <si>
    <t xml:space="preserve">           2 шт. корпусов А16 и 8 шт. АКБ 200 ач</t>
  </si>
  <si>
    <t>либо    1шт корпус  А16 и 16 шт. АКБ 100 ач (по 8 штук в пар-ль.)</t>
  </si>
  <si>
    <t>Однофазные стабилизаторы переменного напряжения ССК, СДП</t>
  </si>
  <si>
    <t>Мощ-ность, кВА</t>
  </si>
  <si>
    <t>Диапазон выходных напряже-ний, В</t>
  </si>
  <si>
    <t>Рабочий диапазон входных напряжений, В</t>
  </si>
  <si>
    <t>Предельные значения отключения по входному напряжению, В *</t>
  </si>
  <si>
    <t>Габариты,мм (ВхШхГ)</t>
  </si>
  <si>
    <t>Дилерская цена с НДС, руб.</t>
  </si>
  <si>
    <t>ССК-1-0.4-220</t>
  </si>
  <si>
    <t>220±7%</t>
  </si>
  <si>
    <t>160…280</t>
  </si>
  <si>
    <t>140/290</t>
  </si>
  <si>
    <t>165x215x220</t>
  </si>
  <si>
    <t>ССК-1-Н-0.4-220</t>
  </si>
  <si>
    <t>ССК-1-0.6-220</t>
  </si>
  <si>
    <t>ССК-1-Н-0.6-220</t>
  </si>
  <si>
    <t>ССК-1-0.8-220</t>
  </si>
  <si>
    <t>ССК-1-Н-0.8-220</t>
  </si>
  <si>
    <t>ССК-1-1.2-220</t>
  </si>
  <si>
    <t>ССК-1-2-220</t>
  </si>
  <si>
    <t>220±6%</t>
  </si>
  <si>
    <t>160...270</t>
  </si>
  <si>
    <t>135/290</t>
  </si>
  <si>
    <t>220x215x335</t>
  </si>
  <si>
    <t>ССК-1-3-220</t>
  </si>
  <si>
    <t>220±5%</t>
  </si>
  <si>
    <t>165...265</t>
  </si>
  <si>
    <t>145/280</t>
  </si>
  <si>
    <t>ССК-1-6-220</t>
  </si>
  <si>
    <t>154...270</t>
  </si>
  <si>
    <t>130/285</t>
  </si>
  <si>
    <t>460x280x320</t>
  </si>
  <si>
    <t>ССК-1-7.5-220 **</t>
  </si>
  <si>
    <t>ССК-1-9-220</t>
  </si>
  <si>
    <t>ССК-1-12-220</t>
  </si>
  <si>
    <t>ССК-1-16-220 **</t>
  </si>
  <si>
    <t>750x280x380</t>
  </si>
  <si>
    <t>ССК-1-16-220</t>
  </si>
  <si>
    <t>220±4%</t>
  </si>
  <si>
    <t>151...280</t>
  </si>
  <si>
    <t>126/310</t>
  </si>
  <si>
    <t>ССК-1-21-220 **</t>
  </si>
  <si>
    <t>181...247</t>
  </si>
  <si>
    <t>148/278</t>
  </si>
  <si>
    <t>ССК-1-21-220</t>
  </si>
  <si>
    <t>ССК-1-27-220</t>
  </si>
  <si>
    <t>180...250</t>
  </si>
  <si>
    <t>150/275</t>
  </si>
  <si>
    <t>1х(750x280x380) +1x(395х310х220)</t>
  </si>
  <si>
    <t>ССК-1-33-220 **</t>
  </si>
  <si>
    <t xml:space="preserve">   - двойное преобразование напряжения</t>
  </si>
  <si>
    <t xml:space="preserve"> - настенное крепление</t>
  </si>
  <si>
    <t>Диапазон входных напряжений, при нагрузке менее 50%/ более 50%, В</t>
  </si>
  <si>
    <t>Диапазон входных напряжений, при нагрузке более 75%, В</t>
  </si>
  <si>
    <t>СДП-1-Н-3-220</t>
  </si>
  <si>
    <t>120…295           140…295</t>
  </si>
  <si>
    <t>160/295</t>
  </si>
  <si>
    <t xml:space="preserve">   * При нахождении входного напряжения вне рабочего диапазона паспортная точность стабилизации не обеспечивается</t>
  </si>
  <si>
    <t xml:space="preserve"> ** Изготавливаются по заказу.</t>
  </si>
  <si>
    <t>Трехфазные стабилизаторы переменного напряжения ССК</t>
  </si>
  <si>
    <t>Мощ-ность, кВА, Pсум/Pф</t>
  </si>
  <si>
    <t>Диапазон фазных выходных напряже-ний, В</t>
  </si>
  <si>
    <t>Рабочий диапазон фазных входных напряжений, В</t>
  </si>
  <si>
    <t>ССК-3-18-380, состоит из трех блоков ССК-1-6-220 и коммутационного щита (в трех вариантах исполнения)***</t>
  </si>
  <si>
    <t>Цена трех блоков ССК-1-6-220 без щита (приведена для справки)</t>
  </si>
  <si>
    <t>ССК-3-18-380, щит исп.1</t>
  </si>
  <si>
    <t>18/6</t>
  </si>
  <si>
    <t>3х(460x280x320)   +1x(500х400х220)</t>
  </si>
  <si>
    <t>ССК-3-18-380, щит исп.2</t>
  </si>
  <si>
    <t>ССК-3-18-380, щит исп.3</t>
  </si>
  <si>
    <t>ССК-3-22.5-380, состоит из трех блоков ССК-1-7.5-220 и коммутационного щита (в трех вариантах исполнения)***</t>
  </si>
  <si>
    <t>Цена трех блоков ССК-1-7.5-220 без щита (приведена для справки)</t>
  </si>
  <si>
    <t>ССК-3-22.5-380, щит исп.1</t>
  </si>
  <si>
    <t>22,5/7,5</t>
  </si>
  <si>
    <t>ССК-3-22.5-380, щит исп.2</t>
  </si>
  <si>
    <t>ССК-3-22.5-380, щит исп.3</t>
  </si>
  <si>
    <t>ССК-3-27-380, состоит из трех блоков ССК-1-9-220 и коммутационного щита (в трех вариантах исполнения)***</t>
  </si>
  <si>
    <t>Цена трех блоков ССК-1-9-220 без щита (приведена для справки)</t>
  </si>
  <si>
    <t>ССК-3-27-380, щит исп.1</t>
  </si>
  <si>
    <t>27/9</t>
  </si>
  <si>
    <t>3х(460x280x320)   +1x(650х500х220)</t>
  </si>
  <si>
    <t>ССК-3-27-380, щит исп.2</t>
  </si>
  <si>
    <t>ССК-3-27-380, щит исп.3</t>
  </si>
  <si>
    <t>3х(460x280x320)   +1x(650х400х150)</t>
  </si>
  <si>
    <t>ССК-3-36-380, состоит из трех блоков ССК-1-12-220 и коммутационного щита (в трех вариантах исполнения)***</t>
  </si>
  <si>
    <t>Цена трех блоков ССК-1-12-220 без щита (приведена для справки)</t>
  </si>
  <si>
    <t>ССК-3-36-380, щит исп.1</t>
  </si>
  <si>
    <t>36/12</t>
  </si>
  <si>
    <t>ССК-3-36-380, щит исп.2</t>
  </si>
  <si>
    <t>ССК-3-36-380, щит исп.3</t>
  </si>
  <si>
    <t>ССК-3-48-380, состоит из трех блоков ССК-1-16-220 и коммутационного щита (в трех вариантах исполнения)***</t>
  </si>
  <si>
    <t>Цена трех блоков ССК-1-16-220 без щита (приведена для справки)</t>
  </si>
  <si>
    <t>ССК-3-48-380, щит исп.1</t>
  </si>
  <si>
    <t>48/16</t>
  </si>
  <si>
    <t>3х(750x280x380) +1x(650х500х220)</t>
  </si>
  <si>
    <t>ССК-3-48-380, щит исп.2</t>
  </si>
  <si>
    <t>3х(750x280x380) +1x(800х650х250)</t>
  </si>
  <si>
    <t>ССК-3-48-380, щит исп.3</t>
  </si>
  <si>
    <t>ССК-3-63-380, состоит из трех блоков ССК-1-21-220 и коммутационного щита (в трех вариантах исполнения)***</t>
  </si>
  <si>
    <t>Цена трех блоков ССК-1-21-220 без щита (приведена для справки)</t>
  </si>
  <si>
    <t>ССК-3-63-380, щит исп.1</t>
  </si>
  <si>
    <t>63/21</t>
  </si>
  <si>
    <t>ССК-3-63-380, щит исп.2</t>
  </si>
  <si>
    <t>ССК-3-63-380, щит исп.3</t>
  </si>
  <si>
    <t>ССК-3-81-380, состоит из трех блоков ССК-1-27-220 и коммутационного щита</t>
  </si>
  <si>
    <t>ССК-3-81-380, щит исп.3**</t>
  </si>
  <si>
    <t>81/27</t>
  </si>
  <si>
    <t>ССК-3-100-380, состоит из трех блоков ССК-1-33-220 и коммутационного щита</t>
  </si>
  <si>
    <t>ССК-3-100-380, щит исп.3**</t>
  </si>
  <si>
    <t>100/33</t>
  </si>
  <si>
    <t>*** Варианты исполнения коммутационных щитов: исп.1 - с подключением только однофазных нагрузок; исп.2 - однофазные и трехфазные нагрузки, с устройством контроля трехфазного напряжения; исп.3 - только трехфазные нагрузки, с устройством контроля трехфазного напряжения.</t>
  </si>
  <si>
    <t xml:space="preserve">*** Варианты исполнения коммутационных щитов: </t>
  </si>
  <si>
    <t xml:space="preserve">исп.1 - с подключением только однофазных нагрузок; </t>
  </si>
  <si>
    <t>исп.2 - однофазные и трехфазные нагрузки, с устройством контроля трехфазного напряжения;</t>
  </si>
  <si>
    <t>исп.3 - только трехфазные нагрузки, с устройством контроля трехфазного напряжения.</t>
  </si>
  <si>
    <t>Однофазные стабилизаторы переменного напряжения "SOLBY"</t>
  </si>
  <si>
    <t>Диапазон фазного входного напряжения, В</t>
  </si>
  <si>
    <t>КПД, %</t>
  </si>
  <si>
    <t>Розничная цена с НДС, у.е.</t>
  </si>
  <si>
    <t>Дилерская цена с НДС, у.е.</t>
  </si>
  <si>
    <t>электромеханическая схема коммутации</t>
  </si>
  <si>
    <t>SVC-500</t>
  </si>
  <si>
    <t>0,5</t>
  </si>
  <si>
    <t>140...260</t>
  </si>
  <si>
    <t>165х210х210</t>
  </si>
  <si>
    <t>SVC-1000</t>
  </si>
  <si>
    <t>1</t>
  </si>
  <si>
    <t>SVC-1500</t>
  </si>
  <si>
    <t>1,5</t>
  </si>
  <si>
    <t>SVC-2000</t>
  </si>
  <si>
    <t>2</t>
  </si>
  <si>
    <t>200х240х300</t>
  </si>
  <si>
    <t>SVC-3000</t>
  </si>
  <si>
    <t>3</t>
  </si>
  <si>
    <t>300х240х320</t>
  </si>
  <si>
    <t>SVC-5000</t>
  </si>
  <si>
    <t>5</t>
  </si>
  <si>
    <t>200х245х495</t>
  </si>
  <si>
    <t>SVC-8000</t>
  </si>
  <si>
    <t>8</t>
  </si>
  <si>
    <t>235х305х490</t>
  </si>
  <si>
    <t>SVC-10000</t>
  </si>
  <si>
    <t>10</t>
  </si>
  <si>
    <t>SVC-15000</t>
  </si>
  <si>
    <t>15</t>
  </si>
  <si>
    <t>900х410х440</t>
  </si>
  <si>
    <t>SVC-20000</t>
  </si>
  <si>
    <t>20</t>
  </si>
  <si>
    <t>SVC-30000</t>
  </si>
  <si>
    <t>30</t>
  </si>
  <si>
    <t>940х450х480</t>
  </si>
  <si>
    <t>Трехфазные стабилизаторы переменного напряжения "SOLBY"</t>
  </si>
  <si>
    <t>КПД             %</t>
  </si>
  <si>
    <t>SVC-3</t>
  </si>
  <si>
    <t>165х490х340</t>
  </si>
  <si>
    <t>SVC-4,5</t>
  </si>
  <si>
    <t>4,5</t>
  </si>
  <si>
    <t>SVC-6</t>
  </si>
  <si>
    <t>6</t>
  </si>
  <si>
    <t>690х290х340</t>
  </si>
  <si>
    <t>SVC-9</t>
  </si>
  <si>
    <t>9</t>
  </si>
  <si>
    <t>770х325х360</t>
  </si>
  <si>
    <t>SVC-15</t>
  </si>
  <si>
    <t>845х435х400</t>
  </si>
  <si>
    <t>SVC-20</t>
  </si>
  <si>
    <t>150…250</t>
  </si>
  <si>
    <t>1030х630х600</t>
  </si>
  <si>
    <t>SVC-30</t>
  </si>
  <si>
    <t>SVC-60</t>
  </si>
  <si>
    <t>60</t>
  </si>
  <si>
    <t>Аккумуляторные батареи "SOLBY"</t>
  </si>
  <si>
    <t>Тип    аккумулятора</t>
  </si>
  <si>
    <t>Номи-нальное напря-жение,   В</t>
  </si>
  <si>
    <t>Номи-нальная ёмкость, А*ч</t>
  </si>
  <si>
    <t>Габариты, мм</t>
  </si>
  <si>
    <t>Тип вывода *</t>
  </si>
  <si>
    <t>Масса,    кг</t>
  </si>
  <si>
    <t>Длина</t>
  </si>
  <si>
    <t>Ширина</t>
  </si>
  <si>
    <t>Высота</t>
  </si>
  <si>
    <t>Серия SL - 5 лет эксплуатации</t>
  </si>
  <si>
    <t>SL 12-7,2</t>
  </si>
  <si>
    <t>7,2</t>
  </si>
  <si>
    <t>T1</t>
  </si>
  <si>
    <t>SL 12-9</t>
  </si>
  <si>
    <t>SL 12-12</t>
  </si>
  <si>
    <t>12</t>
  </si>
  <si>
    <t>T2</t>
  </si>
  <si>
    <t>SL 12-18</t>
  </si>
  <si>
    <t>18</t>
  </si>
  <si>
    <t>T3</t>
  </si>
  <si>
    <t>SL 12-26</t>
  </si>
  <si>
    <t>26</t>
  </si>
  <si>
    <t>T4</t>
  </si>
  <si>
    <t>SL 12-38</t>
  </si>
  <si>
    <t>38</t>
  </si>
  <si>
    <t>SL 12-65</t>
  </si>
  <si>
    <t>65</t>
  </si>
  <si>
    <t>SL 12-100</t>
  </si>
  <si>
    <t>100</t>
  </si>
  <si>
    <t>SL 12-120</t>
  </si>
  <si>
    <t>120</t>
  </si>
  <si>
    <t>SL 12-150</t>
  </si>
  <si>
    <t>150</t>
  </si>
  <si>
    <t>SL 12-200</t>
  </si>
  <si>
    <t>200</t>
  </si>
  <si>
    <t>Серия SM - 10 лет эксплуатации</t>
  </si>
  <si>
    <t>SM 12-33</t>
  </si>
  <si>
    <t>33</t>
  </si>
  <si>
    <t>196</t>
  </si>
  <si>
    <t>SM 12-44</t>
  </si>
  <si>
    <t>44</t>
  </si>
  <si>
    <t>SM 12-70</t>
  </si>
  <si>
    <t>70</t>
  </si>
  <si>
    <t>259</t>
  </si>
  <si>
    <t>SM 12-100</t>
  </si>
  <si>
    <t>330</t>
  </si>
  <si>
    <t>SM 12-150</t>
  </si>
  <si>
    <t>480</t>
  </si>
  <si>
    <t>SM 12-55-F</t>
  </si>
  <si>
    <t>55</t>
  </si>
  <si>
    <t>277</t>
  </si>
  <si>
    <t>SM 12-80-F</t>
  </si>
  <si>
    <t>80</t>
  </si>
  <si>
    <t>394</t>
  </si>
  <si>
    <t>SM 12-100-F</t>
  </si>
  <si>
    <t>Серия ST - 12 лет эксплуатации</t>
  </si>
  <si>
    <t>ST 12-38</t>
  </si>
  <si>
    <t>ST 12-70</t>
  </si>
  <si>
    <t>ST 12-100</t>
  </si>
  <si>
    <t>* Клеммные соединители: Т1 - 4,8 мм, Т2 - 6,3 мм; болтовое соединение: Т3 - М5, Т4 - М6, Т5 - М8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</si>
</sst>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#,##0_р_."/>
    <numFmt numFmtId="167" formatCode="#,##0"/>
    <numFmt numFmtId="168" formatCode="0"/>
    <numFmt numFmtId="169" formatCode="0%"/>
    <numFmt numFmtId="170" formatCode="@"/>
    <numFmt numFmtId="171" formatCode="#,##0.00"/>
    <numFmt numFmtId="172" formatCode="0.0"/>
  </numFmts>
  <fonts count="21">
    <font>
      <sz val="10"/>
      <name val="Arial Cyr"/>
      <family val="2"/>
    </font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i/>
      <sz val="9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i/>
      <sz val="12"/>
      <name val="Arial Cyr"/>
      <family val="2"/>
    </font>
    <font>
      <b/>
      <i/>
      <sz val="8"/>
      <color indexed="8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i/>
      <sz val="12"/>
      <name val="Arial"/>
      <family val="2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6" fillId="0" borderId="0" xfId="0" applyFont="1" applyBorder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wrapText="1"/>
    </xf>
    <xf numFmtId="164" fontId="9" fillId="2" borderId="3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0" xfId="0" applyFont="1" applyAlignment="1">
      <alignment/>
    </xf>
    <xf numFmtId="164" fontId="0" fillId="0" borderId="4" xfId="0" applyFont="1" applyBorder="1" applyAlignment="1">
      <alignment/>
    </xf>
    <xf numFmtId="164" fontId="10" fillId="0" borderId="4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/>
    </xf>
    <xf numFmtId="164" fontId="11" fillId="0" borderId="4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6" fontId="0" fillId="0" borderId="2" xfId="0" applyNumberFormat="1" applyFont="1" applyBorder="1" applyAlignment="1">
      <alignment horizontal="right" vertical="center" wrapText="1"/>
    </xf>
    <xf numFmtId="167" fontId="0" fillId="0" borderId="2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10" fillId="0" borderId="7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11" fillId="0" borderId="3" xfId="0" applyFont="1" applyBorder="1" applyAlignment="1">
      <alignment horizontal="center" wrapText="1"/>
    </xf>
    <xf numFmtId="164" fontId="10" fillId="0" borderId="3" xfId="0" applyFont="1" applyBorder="1" applyAlignment="1">
      <alignment horizontal="center" vertical="center"/>
    </xf>
    <xf numFmtId="164" fontId="11" fillId="0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11" fillId="0" borderId="0" xfId="0" applyFont="1" applyAlignment="1">
      <alignment horizontal="left"/>
    </xf>
    <xf numFmtId="168" fontId="0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6" fillId="0" borderId="3" xfId="0" applyFont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 wrapText="1"/>
    </xf>
    <xf numFmtId="164" fontId="6" fillId="0" borderId="4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13" fillId="0" borderId="4" xfId="0" applyFont="1" applyBorder="1" applyAlignment="1">
      <alignment horizontal="center" wrapText="1"/>
    </xf>
    <xf numFmtId="164" fontId="0" fillId="0" borderId="1" xfId="0" applyBorder="1" applyAlignment="1">
      <alignment horizontal="center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/>
    </xf>
    <xf numFmtId="164" fontId="0" fillId="0" borderId="7" xfId="0" applyFont="1" applyBorder="1" applyAlignment="1">
      <alignment vertical="center"/>
    </xf>
    <xf numFmtId="164" fontId="0" fillId="0" borderId="4" xfId="0" applyBorder="1" applyAlignment="1">
      <alignment horizontal="center"/>
    </xf>
    <xf numFmtId="164" fontId="0" fillId="0" borderId="7" xfId="0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14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Alignment="1">
      <alignment/>
    </xf>
    <xf numFmtId="165" fontId="5" fillId="0" borderId="0" xfId="0" applyNumberFormat="1" applyFont="1" applyBorder="1" applyAlignment="1">
      <alignment horizontal="right"/>
    </xf>
    <xf numFmtId="164" fontId="15" fillId="0" borderId="0" xfId="0" applyFont="1" applyAlignment="1">
      <alignment/>
    </xf>
    <xf numFmtId="164" fontId="10" fillId="0" borderId="1" xfId="0" applyFont="1" applyFill="1" applyBorder="1" applyAlignment="1">
      <alignment horizontal="left" vertical="center"/>
    </xf>
    <xf numFmtId="167" fontId="10" fillId="0" borderId="10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center" vertical="center"/>
    </xf>
    <xf numFmtId="164" fontId="10" fillId="0" borderId="4" xfId="0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vertical="center" wrapText="1"/>
    </xf>
    <xf numFmtId="164" fontId="16" fillId="2" borderId="1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 horizontal="left" indent="1"/>
    </xf>
    <xf numFmtId="170" fontId="0" fillId="0" borderId="0" xfId="0" applyNumberFormat="1" applyAlignment="1">
      <alignment horizontal="center"/>
    </xf>
    <xf numFmtId="164" fontId="17" fillId="0" borderId="0" xfId="0" applyFont="1" applyAlignment="1">
      <alignment/>
    </xf>
    <xf numFmtId="164" fontId="18" fillId="2" borderId="1" xfId="0" applyFont="1" applyFill="1" applyBorder="1" applyAlignment="1">
      <alignment horizontal="center" vertical="center"/>
    </xf>
    <xf numFmtId="164" fontId="10" fillId="0" borderId="10" xfId="0" applyFont="1" applyFill="1" applyBorder="1" applyAlignment="1">
      <alignment horizontal="right" vertical="center"/>
    </xf>
    <xf numFmtId="164" fontId="12" fillId="0" borderId="8" xfId="0" applyFont="1" applyFill="1" applyBorder="1" applyAlignment="1">
      <alignment horizontal="center" vertical="center"/>
    </xf>
    <xf numFmtId="168" fontId="10" fillId="0" borderId="2" xfId="0" applyNumberFormat="1" applyFont="1" applyFill="1" applyBorder="1" applyAlignment="1">
      <alignment horizontal="right" vertical="center"/>
    </xf>
    <xf numFmtId="164" fontId="10" fillId="0" borderId="1" xfId="0" applyFont="1" applyBorder="1" applyAlignment="1">
      <alignment horizontal="left" vertical="center"/>
    </xf>
    <xf numFmtId="170" fontId="10" fillId="0" borderId="1" xfId="0" applyNumberFormat="1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 wrapText="1"/>
    </xf>
    <xf numFmtId="164" fontId="10" fillId="0" borderId="6" xfId="0" applyFont="1" applyBorder="1" applyAlignment="1">
      <alignment horizontal="center" vertical="center" wrapText="1"/>
    </xf>
    <xf numFmtId="164" fontId="10" fillId="0" borderId="3" xfId="0" applyFont="1" applyBorder="1" applyAlignment="1">
      <alignment vertical="center"/>
    </xf>
    <xf numFmtId="164" fontId="0" fillId="0" borderId="8" xfId="0" applyBorder="1" applyAlignment="1">
      <alignment vertical="center"/>
    </xf>
    <xf numFmtId="164" fontId="10" fillId="0" borderId="7" xfId="0" applyFont="1" applyBorder="1" applyAlignment="1">
      <alignment horizontal="left" vertical="center"/>
    </xf>
    <xf numFmtId="164" fontId="0" fillId="0" borderId="6" xfId="0" applyBorder="1" applyAlignment="1">
      <alignment vertical="center"/>
    </xf>
    <xf numFmtId="164" fontId="10" fillId="0" borderId="7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left" vertical="center"/>
    </xf>
    <xf numFmtId="170" fontId="10" fillId="0" borderId="4" xfId="0" applyNumberFormat="1" applyFont="1" applyBorder="1" applyAlignment="1">
      <alignment horizontal="center" vertical="center" wrapText="1"/>
    </xf>
    <xf numFmtId="164" fontId="10" fillId="0" borderId="9" xfId="0" applyFont="1" applyBorder="1" applyAlignment="1">
      <alignment vertical="center"/>
    </xf>
    <xf numFmtId="164" fontId="10" fillId="0" borderId="5" xfId="0" applyFont="1" applyBorder="1" applyAlignment="1">
      <alignment horizontal="left" vertical="center"/>
    </xf>
    <xf numFmtId="170" fontId="10" fillId="0" borderId="5" xfId="0" applyNumberFormat="1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0" fillId="0" borderId="11" xfId="0" applyBorder="1" applyAlignment="1">
      <alignment vertical="center"/>
    </xf>
    <xf numFmtId="164" fontId="11" fillId="0" borderId="0" xfId="0" applyFont="1" applyFill="1" applyAlignment="1">
      <alignment/>
    </xf>
    <xf numFmtId="164" fontId="0" fillId="0" borderId="0" xfId="0" applyAlignment="1">
      <alignment horizontal="left"/>
    </xf>
    <xf numFmtId="164" fontId="11" fillId="0" borderId="0" xfId="0" applyFont="1" applyBorder="1" applyAlignment="1">
      <alignment horizontal="left" vertical="top" wrapText="1" indent="1"/>
    </xf>
    <xf numFmtId="164" fontId="11" fillId="0" borderId="0" xfId="0" applyFont="1" applyBorder="1" applyAlignment="1">
      <alignment horizontal="left" indent="2"/>
    </xf>
    <xf numFmtId="164" fontId="19" fillId="0" borderId="0" xfId="0" applyFont="1" applyBorder="1" applyAlignment="1">
      <alignment horizontal="center"/>
    </xf>
    <xf numFmtId="164" fontId="0" fillId="0" borderId="0" xfId="0" applyFill="1" applyAlignment="1">
      <alignment/>
    </xf>
    <xf numFmtId="164" fontId="11" fillId="0" borderId="0" xfId="0" applyFont="1" applyAlignment="1">
      <alignment/>
    </xf>
    <xf numFmtId="164" fontId="8" fillId="2" borderId="12" xfId="0" applyFont="1" applyFill="1" applyBorder="1" applyAlignment="1">
      <alignment horizontal="center" vertical="center" wrapText="1"/>
    </xf>
    <xf numFmtId="164" fontId="5" fillId="2" borderId="10" xfId="0" applyFont="1" applyFill="1" applyBorder="1" applyAlignment="1">
      <alignment horizontal="left" vertical="center" wrapText="1"/>
    </xf>
    <xf numFmtId="164" fontId="0" fillId="2" borderId="2" xfId="0" applyFill="1" applyBorder="1" applyAlignment="1">
      <alignment/>
    </xf>
    <xf numFmtId="164" fontId="10" fillId="0" borderId="1" xfId="0" applyFont="1" applyBorder="1" applyAlignment="1">
      <alignment horizontal="left" vertical="center" wrapText="1"/>
    </xf>
    <xf numFmtId="170" fontId="10" fillId="0" borderId="1" xfId="0" applyNumberFormat="1" applyFont="1" applyBorder="1" applyAlignment="1">
      <alignment horizontal="center" vertical="center" wrapText="1"/>
    </xf>
    <xf numFmtId="171" fontId="10" fillId="0" borderId="9" xfId="0" applyNumberFormat="1" applyFont="1" applyBorder="1" applyAlignment="1">
      <alignment horizontal="right" vertical="center" wrapText="1"/>
    </xf>
    <xf numFmtId="172" fontId="10" fillId="0" borderId="6" xfId="0" applyNumberFormat="1" applyFont="1" applyBorder="1" applyAlignment="1">
      <alignment horizontal="center" vertical="center" wrapText="1"/>
    </xf>
    <xf numFmtId="171" fontId="0" fillId="0" borderId="2" xfId="0" applyNumberFormat="1" applyBorder="1" applyAlignment="1">
      <alignment/>
    </xf>
    <xf numFmtId="171" fontId="10" fillId="0" borderId="3" xfId="0" applyNumberFormat="1" applyFont="1" applyBorder="1" applyAlignment="1">
      <alignment horizontal="right" vertical="center" wrapText="1"/>
    </xf>
    <xf numFmtId="172" fontId="10" fillId="0" borderId="8" xfId="0" applyNumberFormat="1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70" fontId="10" fillId="0" borderId="7" xfId="0" applyNumberFormat="1" applyFont="1" applyBorder="1" applyAlignment="1">
      <alignment horizontal="center" vertical="center"/>
    </xf>
    <xf numFmtId="164" fontId="10" fillId="0" borderId="11" xfId="0" applyFont="1" applyBorder="1" applyAlignment="1">
      <alignment horizontal="center" vertical="center" wrapText="1"/>
    </xf>
    <xf numFmtId="164" fontId="16" fillId="3" borderId="0" xfId="0" applyFont="1" applyFill="1" applyBorder="1" applyAlignment="1">
      <alignment horizontal="center" vertical="center" wrapText="1"/>
    </xf>
    <xf numFmtId="164" fontId="17" fillId="0" borderId="0" xfId="0" applyFont="1" applyBorder="1" applyAlignment="1">
      <alignment/>
    </xf>
    <xf numFmtId="164" fontId="8" fillId="0" borderId="13" xfId="0" applyFont="1" applyBorder="1" applyAlignment="1">
      <alignment horizontal="center"/>
    </xf>
    <xf numFmtId="164" fontId="17" fillId="0" borderId="13" xfId="0" applyFont="1" applyBorder="1" applyAlignment="1">
      <alignment/>
    </xf>
    <xf numFmtId="164" fontId="5" fillId="0" borderId="4" xfId="0" applyFont="1" applyBorder="1" applyAlignment="1">
      <alignment horizontal="center" vertical="center" wrapText="1"/>
    </xf>
    <xf numFmtId="164" fontId="5" fillId="2" borderId="8" xfId="0" applyFont="1" applyFill="1" applyBorder="1" applyAlignment="1">
      <alignment horizontal="left" vertical="center" wrapText="1"/>
    </xf>
    <xf numFmtId="164" fontId="10" fillId="0" borderId="0" xfId="0" applyFont="1" applyFill="1" applyBorder="1" applyAlignment="1">
      <alignment horizontal="left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center" vertical="center"/>
    </xf>
    <xf numFmtId="164" fontId="10" fillId="0" borderId="0" xfId="0" applyFont="1" applyFill="1" applyAlignment="1">
      <alignment vertical="center"/>
    </xf>
    <xf numFmtId="164" fontId="0" fillId="0" borderId="2" xfId="0" applyFont="1" applyBorder="1" applyAlignment="1">
      <alignment/>
    </xf>
    <xf numFmtId="164" fontId="10" fillId="0" borderId="0" xfId="0" applyFont="1" applyAlignment="1">
      <alignment/>
    </xf>
    <xf numFmtId="164" fontId="6" fillId="0" borderId="7" xfId="0" applyFont="1" applyBorder="1" applyAlignment="1">
      <alignment horizontal="center" vertical="center" wrapText="1"/>
    </xf>
    <xf numFmtId="170" fontId="6" fillId="0" borderId="7" xfId="0" applyNumberFormat="1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70" fontId="6" fillId="0" borderId="9" xfId="0" applyNumberFormat="1" applyFont="1" applyBorder="1" applyAlignment="1">
      <alignment horizontal="center" vertical="center" wrapText="1"/>
    </xf>
    <xf numFmtId="170" fontId="6" fillId="0" borderId="13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/>
    </xf>
    <xf numFmtId="164" fontId="10" fillId="0" borderId="4" xfId="0" applyFont="1" applyBorder="1" applyAlignment="1">
      <alignment horizontal="left" vertical="center" wrapText="1" indent="1"/>
    </xf>
    <xf numFmtId="164" fontId="10" fillId="0" borderId="4" xfId="0" applyNumberFormat="1" applyFont="1" applyBorder="1" applyAlignment="1">
      <alignment horizontal="center"/>
    </xf>
    <xf numFmtId="170" fontId="10" fillId="0" borderId="4" xfId="0" applyNumberFormat="1" applyFont="1" applyBorder="1" applyAlignment="1">
      <alignment horizontal="center"/>
    </xf>
    <xf numFmtId="172" fontId="10" fillId="0" borderId="4" xfId="0" applyNumberFormat="1" applyFont="1" applyBorder="1" applyAlignment="1">
      <alignment horizontal="center" vertical="center" wrapText="1"/>
    </xf>
    <xf numFmtId="171" fontId="10" fillId="0" borderId="9" xfId="0" applyNumberFormat="1" applyFont="1" applyBorder="1" applyAlignment="1">
      <alignment vertical="center" wrapText="1"/>
    </xf>
    <xf numFmtId="164" fontId="0" fillId="0" borderId="14" xfId="0" applyBorder="1" applyAlignment="1">
      <alignment/>
    </xf>
    <xf numFmtId="171" fontId="10" fillId="0" borderId="2" xfId="0" applyNumberFormat="1" applyFont="1" applyBorder="1" applyAlignment="1">
      <alignment vertical="center" wrapText="1"/>
    </xf>
    <xf numFmtId="164" fontId="10" fillId="0" borderId="1" xfId="0" applyFont="1" applyBorder="1" applyAlignment="1">
      <alignment horizontal="left" vertical="center" wrapText="1" indent="1"/>
    </xf>
    <xf numFmtId="168" fontId="10" fillId="0" borderId="1" xfId="0" applyNumberFormat="1" applyFont="1" applyBorder="1" applyAlignment="1">
      <alignment horizontal="center"/>
    </xf>
    <xf numFmtId="170" fontId="10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 vertical="center" wrapText="1"/>
    </xf>
    <xf numFmtId="171" fontId="10" fillId="0" borderId="3" xfId="0" applyNumberFormat="1" applyFont="1" applyBorder="1" applyAlignment="1">
      <alignment vertical="center" wrapText="1"/>
    </xf>
    <xf numFmtId="164" fontId="0" fillId="0" borderId="8" xfId="0" applyBorder="1" applyAlignment="1">
      <alignment/>
    </xf>
    <xf numFmtId="164" fontId="10" fillId="0" borderId="1" xfId="0" applyNumberFormat="1" applyFont="1" applyBorder="1" applyAlignment="1">
      <alignment horizontal="center"/>
    </xf>
    <xf numFmtId="164" fontId="10" fillId="0" borderId="7" xfId="0" applyFont="1" applyBorder="1" applyAlignment="1">
      <alignment horizontal="left" vertical="center" wrapText="1" indent="1"/>
    </xf>
    <xf numFmtId="164" fontId="10" fillId="0" borderId="7" xfId="0" applyNumberFormat="1" applyFont="1" applyBorder="1" applyAlignment="1">
      <alignment horizontal="center"/>
    </xf>
    <xf numFmtId="170" fontId="10" fillId="0" borderId="7" xfId="0" applyNumberFormat="1" applyFont="1" applyBorder="1" applyAlignment="1">
      <alignment horizontal="center"/>
    </xf>
    <xf numFmtId="172" fontId="10" fillId="0" borderId="7" xfId="0" applyNumberFormat="1" applyFont="1" applyBorder="1" applyAlignment="1">
      <alignment horizontal="center" vertical="center" wrapText="1"/>
    </xf>
    <xf numFmtId="171" fontId="10" fillId="0" borderId="15" xfId="0" applyNumberFormat="1" applyFont="1" applyBorder="1" applyAlignment="1">
      <alignment vertical="center" wrapText="1"/>
    </xf>
    <xf numFmtId="164" fontId="0" fillId="0" borderId="6" xfId="0" applyBorder="1" applyAlignment="1">
      <alignment/>
    </xf>
    <xf numFmtId="168" fontId="10" fillId="0" borderId="4" xfId="0" applyNumberFormat="1" applyFont="1" applyBorder="1" applyAlignment="1">
      <alignment horizontal="center"/>
    </xf>
    <xf numFmtId="171" fontId="10" fillId="0" borderId="3" xfId="0" applyNumberFormat="1" applyFont="1" applyFill="1" applyBorder="1" applyAlignment="1">
      <alignment vertical="center" wrapText="1"/>
    </xf>
    <xf numFmtId="164" fontId="10" fillId="0" borderId="0" xfId="0" applyFont="1" applyBorder="1" applyAlignment="1">
      <alignment horizontal="left" vertical="center" wrapText="1" indent="1"/>
    </xf>
    <xf numFmtId="164" fontId="10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workbookViewId="0" topLeftCell="A1">
      <selection activeCell="P18" sqref="P18"/>
    </sheetView>
  </sheetViews>
  <sheetFormatPr defaultColWidth="9.00390625" defaultRowHeight="12.75"/>
  <cols>
    <col min="1" max="1" width="2.625" style="0" customWidth="1"/>
    <col min="2" max="2" width="16.125" style="0" customWidth="1"/>
    <col min="4" max="4" width="10.125" style="0" customWidth="1"/>
    <col min="5" max="5" width="8.375" style="0" customWidth="1"/>
    <col min="6" max="6" width="10.25390625" style="0" customWidth="1"/>
    <col min="7" max="7" width="14.125" style="0" customWidth="1"/>
    <col min="8" max="8" width="7.375" style="0" customWidth="1"/>
    <col min="9" max="9" width="9.25390625" style="0" customWidth="1"/>
    <col min="256" max="16384" width="11.625" style="0" customWidth="1"/>
  </cols>
  <sheetData>
    <row r="1" spans="2:5" ht="12.75">
      <c r="B1" s="1" t="s">
        <v>0</v>
      </c>
      <c r="E1" s="2" t="s">
        <v>1</v>
      </c>
    </row>
    <row r="2" spans="2:5" ht="12.75">
      <c r="B2" s="2"/>
      <c r="E2" s="2" t="s">
        <v>2</v>
      </c>
    </row>
    <row r="3" spans="2:6" ht="13.5" customHeight="1">
      <c r="B3" s="2"/>
      <c r="E3" t="s">
        <v>3</v>
      </c>
      <c r="F3" s="2"/>
    </row>
    <row r="4" spans="5:10" ht="15.75" customHeight="1">
      <c r="E4" s="3" t="s">
        <v>4</v>
      </c>
      <c r="I4" s="4"/>
      <c r="J4" s="5"/>
    </row>
    <row r="5" spans="2:10" ht="12.75" customHeight="1">
      <c r="B5" s="6" t="s">
        <v>5</v>
      </c>
      <c r="C5" s="6"/>
      <c r="D5" s="6"/>
      <c r="E5" s="6"/>
      <c r="F5" s="6"/>
      <c r="G5" s="6"/>
      <c r="H5" s="6"/>
      <c r="I5" s="6"/>
      <c r="J5" s="6"/>
    </row>
    <row r="6" spans="1:9" ht="10.5" customHeight="1">
      <c r="A6" s="7"/>
      <c r="I6" s="4">
        <v>41729</v>
      </c>
    </row>
    <row r="7" spans="1:9" ht="14.25" customHeight="1">
      <c r="A7" s="8" t="s">
        <v>6</v>
      </c>
      <c r="B7" s="8"/>
      <c r="C7" s="8"/>
      <c r="D7" s="8"/>
      <c r="E7" s="8"/>
      <c r="F7" s="8"/>
      <c r="G7" s="8"/>
      <c r="H7" s="8"/>
      <c r="I7" s="8"/>
    </row>
    <row r="8" spans="1:9" ht="2.25" customHeight="1">
      <c r="A8" s="9"/>
      <c r="B8" s="9"/>
      <c r="C8" s="9"/>
      <c r="D8" s="9"/>
      <c r="E8" s="9"/>
      <c r="F8" s="9"/>
      <c r="G8" s="9"/>
      <c r="H8" s="9"/>
      <c r="I8" s="9"/>
    </row>
    <row r="9" spans="2:10" ht="12.75"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 t="s">
        <v>15</v>
      </c>
    </row>
    <row r="10" spans="2:10" ht="12.75" customHeight="1">
      <c r="B10" s="13" t="s">
        <v>16</v>
      </c>
      <c r="C10" s="13"/>
      <c r="D10" s="13"/>
      <c r="E10" s="13"/>
      <c r="F10" s="13"/>
      <c r="G10" s="13"/>
      <c r="H10" s="13"/>
      <c r="I10" s="13"/>
      <c r="J10" s="14"/>
    </row>
    <row r="11" spans="2:10" s="15" customFormat="1" ht="12.75">
      <c r="B11" s="16" t="s">
        <v>17</v>
      </c>
      <c r="C11" s="17" t="s">
        <v>18</v>
      </c>
      <c r="D11" s="18" t="s">
        <v>19</v>
      </c>
      <c r="E11" s="19">
        <v>1000</v>
      </c>
      <c r="F11" s="20">
        <v>6</v>
      </c>
      <c r="G11" s="21" t="s">
        <v>20</v>
      </c>
      <c r="H11" s="22">
        <v>14</v>
      </c>
      <c r="I11" s="23">
        <v>363</v>
      </c>
      <c r="J11" s="24">
        <f>I11-(I11*0.1)</f>
        <v>326.7</v>
      </c>
    </row>
    <row r="12" spans="2:10" s="15" customFormat="1" ht="12.75">
      <c r="B12" s="25" t="s">
        <v>21</v>
      </c>
      <c r="C12" s="17"/>
      <c r="D12" s="26" t="s">
        <v>19</v>
      </c>
      <c r="E12" s="27">
        <v>1000</v>
      </c>
      <c r="F12" s="28" t="s">
        <v>22</v>
      </c>
      <c r="G12" s="29" t="s">
        <v>20</v>
      </c>
      <c r="H12" s="30">
        <v>7</v>
      </c>
      <c r="I12" s="23">
        <v>353</v>
      </c>
      <c r="J12" s="24">
        <f>I12-(I12*0.1)</f>
        <v>317.7</v>
      </c>
    </row>
    <row r="13" spans="2:10" s="15" customFormat="1" ht="12.75">
      <c r="B13" s="25" t="s">
        <v>23</v>
      </c>
      <c r="C13" s="17"/>
      <c r="D13" s="26" t="s">
        <v>19</v>
      </c>
      <c r="E13" s="27">
        <v>2000</v>
      </c>
      <c r="F13" s="28">
        <v>9.5</v>
      </c>
      <c r="G13" s="29" t="s">
        <v>24</v>
      </c>
      <c r="H13" s="30">
        <v>34</v>
      </c>
      <c r="I13" s="23">
        <v>697</v>
      </c>
      <c r="J13" s="24">
        <f>I13-(I13*0.1)</f>
        <v>627.3</v>
      </c>
    </row>
    <row r="14" spans="2:10" s="15" customFormat="1" ht="12.75">
      <c r="B14" s="25" t="s">
        <v>25</v>
      </c>
      <c r="C14" s="17"/>
      <c r="D14" s="26" t="s">
        <v>19</v>
      </c>
      <c r="E14" s="27">
        <v>2000</v>
      </c>
      <c r="F14" s="28" t="s">
        <v>22</v>
      </c>
      <c r="G14" s="29" t="s">
        <v>24</v>
      </c>
      <c r="H14" s="30">
        <v>15</v>
      </c>
      <c r="I14" s="23">
        <v>650</v>
      </c>
      <c r="J14" s="24">
        <f>I14-(I14*0.1)</f>
        <v>585</v>
      </c>
    </row>
    <row r="15" spans="2:10" s="15" customFormat="1" ht="12.75">
      <c r="B15" s="25" t="s">
        <v>26</v>
      </c>
      <c r="C15" s="17"/>
      <c r="D15" s="26" t="s">
        <v>19</v>
      </c>
      <c r="E15" s="27">
        <v>3000</v>
      </c>
      <c r="F15" s="28">
        <v>7.5</v>
      </c>
      <c r="G15" s="29" t="s">
        <v>24</v>
      </c>
      <c r="H15" s="30">
        <v>35</v>
      </c>
      <c r="I15" s="23">
        <v>767</v>
      </c>
      <c r="J15" s="24">
        <f>I15-(I15*0.1)</f>
        <v>690.3</v>
      </c>
    </row>
    <row r="16" spans="2:10" s="15" customFormat="1" ht="12.75">
      <c r="B16" s="25" t="s">
        <v>27</v>
      </c>
      <c r="C16" s="17"/>
      <c r="D16" s="26" t="s">
        <v>19</v>
      </c>
      <c r="E16" s="27">
        <v>3000</v>
      </c>
      <c r="F16" s="28" t="s">
        <v>22</v>
      </c>
      <c r="G16" s="29" t="s">
        <v>24</v>
      </c>
      <c r="H16" s="30">
        <v>16</v>
      </c>
      <c r="I16" s="23">
        <v>700</v>
      </c>
      <c r="J16" s="24">
        <f>I16-(I16*0.1)</f>
        <v>630</v>
      </c>
    </row>
    <row r="17" spans="2:10" s="15" customFormat="1" ht="12.75">
      <c r="B17" s="25" t="s">
        <v>28</v>
      </c>
      <c r="C17" s="31" t="s">
        <v>29</v>
      </c>
      <c r="D17" s="31" t="s">
        <v>30</v>
      </c>
      <c r="E17" s="27">
        <v>6000</v>
      </c>
      <c r="F17" s="28">
        <v>8</v>
      </c>
      <c r="G17" s="31" t="s">
        <v>31</v>
      </c>
      <c r="H17" s="30">
        <v>90</v>
      </c>
      <c r="I17" s="23">
        <f>61677/36</f>
        <v>1713.25</v>
      </c>
      <c r="J17" s="24">
        <f>I17-(I17*0.1)</f>
        <v>1541.925</v>
      </c>
    </row>
    <row r="18" spans="2:10" s="15" customFormat="1" ht="12.75">
      <c r="B18" s="25" t="s">
        <v>32</v>
      </c>
      <c r="C18" s="31"/>
      <c r="D18" s="31"/>
      <c r="E18" s="27">
        <v>6000</v>
      </c>
      <c r="F18" s="28" t="s">
        <v>22</v>
      </c>
      <c r="G18" s="31" t="s">
        <v>33</v>
      </c>
      <c r="H18" s="32">
        <v>35</v>
      </c>
      <c r="I18" s="23">
        <f>58590/36</f>
        <v>1627.5</v>
      </c>
      <c r="J18" s="24">
        <f>I18-(I18*0.1)</f>
        <v>1464.75</v>
      </c>
    </row>
    <row r="19" spans="2:10" s="15" customFormat="1" ht="12.75">
      <c r="B19" s="25" t="s">
        <v>34</v>
      </c>
      <c r="C19" s="31"/>
      <c r="D19" s="31"/>
      <c r="E19" s="27">
        <v>10000</v>
      </c>
      <c r="F19" s="28">
        <v>12</v>
      </c>
      <c r="G19" s="31" t="s">
        <v>31</v>
      </c>
      <c r="H19" s="32">
        <v>93</v>
      </c>
      <c r="I19" s="23">
        <f>96390/36</f>
        <v>2677.5</v>
      </c>
      <c r="J19" s="24">
        <f>I19-(I19*0.1)</f>
        <v>2409.75</v>
      </c>
    </row>
    <row r="20" spans="2:10" s="15" customFormat="1" ht="12.75">
      <c r="B20" s="25" t="s">
        <v>35</v>
      </c>
      <c r="C20" s="31"/>
      <c r="D20" s="31"/>
      <c r="E20" s="27">
        <v>10000</v>
      </c>
      <c r="F20" s="28" t="s">
        <v>22</v>
      </c>
      <c r="G20" s="31" t="s">
        <v>33</v>
      </c>
      <c r="H20" s="32">
        <v>38</v>
      </c>
      <c r="I20" s="23">
        <f>91571/36</f>
        <v>2543.6388888888887</v>
      </c>
      <c r="J20" s="24">
        <f>I20-(I20*0.1)</f>
        <v>2289.2749999999996</v>
      </c>
    </row>
    <row r="21" spans="2:10" ht="12.75" customHeight="1">
      <c r="B21" s="13" t="s">
        <v>36</v>
      </c>
      <c r="C21" s="13"/>
      <c r="D21" s="13"/>
      <c r="E21" s="13"/>
      <c r="F21" s="13"/>
      <c r="G21" s="13"/>
      <c r="H21" s="13"/>
      <c r="I21" s="13"/>
      <c r="J21" s="24"/>
    </row>
    <row r="22" spans="2:10" ht="12.75">
      <c r="B22" s="33" t="s">
        <v>37</v>
      </c>
      <c r="C22" s="31" t="s">
        <v>18</v>
      </c>
      <c r="D22" s="31" t="s">
        <v>19</v>
      </c>
      <c r="E22" s="30">
        <v>1000</v>
      </c>
      <c r="F22" s="20">
        <v>6</v>
      </c>
      <c r="G22" s="34" t="s">
        <v>38</v>
      </c>
      <c r="H22" s="35">
        <v>18</v>
      </c>
      <c r="I22" s="23">
        <f>I11+20</f>
        <v>383</v>
      </c>
      <c r="J22" s="24">
        <f>I22-(I22*0.1)</f>
        <v>344.7</v>
      </c>
    </row>
    <row r="23" spans="2:10" ht="12.75">
      <c r="B23" s="36" t="s">
        <v>39</v>
      </c>
      <c r="C23" s="31"/>
      <c r="D23" s="31"/>
      <c r="E23" s="30">
        <v>1000</v>
      </c>
      <c r="F23" s="28" t="s">
        <v>22</v>
      </c>
      <c r="G23" s="34"/>
      <c r="H23" s="35">
        <v>10.6</v>
      </c>
      <c r="I23" s="23">
        <f>I12+20</f>
        <v>373</v>
      </c>
      <c r="J23" s="24">
        <f>I23-(I23*0.1)</f>
        <v>335.7</v>
      </c>
    </row>
    <row r="24" spans="2:10" ht="12.75">
      <c r="B24" s="25" t="s">
        <v>40</v>
      </c>
      <c r="C24" s="31"/>
      <c r="D24" s="31"/>
      <c r="E24" s="30">
        <v>2000</v>
      </c>
      <c r="F24" s="28" t="s">
        <v>22</v>
      </c>
      <c r="G24" s="34"/>
      <c r="H24" s="35">
        <v>13.6</v>
      </c>
      <c r="I24" s="23">
        <f>23000/32</f>
        <v>718.75</v>
      </c>
      <c r="J24" s="24">
        <f>I24-(I24*0.1)</f>
        <v>646.875</v>
      </c>
    </row>
    <row r="25" spans="2:10" ht="12.75">
      <c r="B25" s="25" t="s">
        <v>41</v>
      </c>
      <c r="C25" s="31"/>
      <c r="D25" s="31"/>
      <c r="E25" s="30">
        <v>3000</v>
      </c>
      <c r="F25" s="28" t="s">
        <v>22</v>
      </c>
      <c r="G25" s="34"/>
      <c r="H25" s="35">
        <v>13.8</v>
      </c>
      <c r="I25" s="23">
        <f>23300/32</f>
        <v>728.125</v>
      </c>
      <c r="J25" s="24">
        <f>I25-(I25*0.1)</f>
        <v>655.3125</v>
      </c>
    </row>
    <row r="26" spans="2:10" ht="12.75" customHeight="1">
      <c r="B26" s="13" t="s">
        <v>42</v>
      </c>
      <c r="C26" s="13"/>
      <c r="D26" s="13"/>
      <c r="E26" s="13"/>
      <c r="F26" s="13"/>
      <c r="G26" s="13"/>
      <c r="H26" s="13"/>
      <c r="I26" s="13"/>
      <c r="J26" s="24"/>
    </row>
    <row r="27" spans="2:10" s="15" customFormat="1" ht="12.75">
      <c r="B27" s="25" t="s">
        <v>43</v>
      </c>
      <c r="C27" s="31" t="s">
        <v>29</v>
      </c>
      <c r="D27" s="31" t="s">
        <v>19</v>
      </c>
      <c r="E27" s="27">
        <v>1000</v>
      </c>
      <c r="F27" s="28">
        <v>6</v>
      </c>
      <c r="G27" s="31" t="s">
        <v>44</v>
      </c>
      <c r="H27" s="30">
        <v>15</v>
      </c>
      <c r="I27" s="23">
        <v>483</v>
      </c>
      <c r="J27" s="24">
        <f>I27-(I27*0.1)</f>
        <v>434.7</v>
      </c>
    </row>
    <row r="28" spans="2:10" s="15" customFormat="1" ht="12.75">
      <c r="B28" s="25" t="s">
        <v>45</v>
      </c>
      <c r="C28" s="31"/>
      <c r="D28" s="31" t="s">
        <v>19</v>
      </c>
      <c r="E28" s="27">
        <v>2000</v>
      </c>
      <c r="F28" s="37" t="s">
        <v>22</v>
      </c>
      <c r="G28" s="31"/>
      <c r="H28" s="30">
        <v>14.5</v>
      </c>
      <c r="I28" s="23">
        <v>767</v>
      </c>
      <c r="J28" s="24">
        <f>I28-(I28*0.1)</f>
        <v>690.3</v>
      </c>
    </row>
    <row r="29" spans="2:10" s="15" customFormat="1" ht="12.75">
      <c r="B29" s="25" t="s">
        <v>46</v>
      </c>
      <c r="C29" s="31"/>
      <c r="D29" s="31" t="s">
        <v>19</v>
      </c>
      <c r="E29" s="27">
        <v>3000</v>
      </c>
      <c r="F29" s="37" t="s">
        <v>22</v>
      </c>
      <c r="G29" s="31"/>
      <c r="H29" s="30">
        <v>15</v>
      </c>
      <c r="I29" s="23">
        <v>841</v>
      </c>
      <c r="J29" s="24">
        <f>I29-(I29*0.1)</f>
        <v>756.9</v>
      </c>
    </row>
    <row r="30" spans="2:10" s="15" customFormat="1" ht="12.75">
      <c r="B30" s="25" t="s">
        <v>47</v>
      </c>
      <c r="C30" s="38" t="s">
        <v>48</v>
      </c>
      <c r="D30" s="31" t="s">
        <v>49</v>
      </c>
      <c r="E30" s="27">
        <v>6000</v>
      </c>
      <c r="F30" s="37" t="s">
        <v>22</v>
      </c>
      <c r="G30" s="31" t="s">
        <v>33</v>
      </c>
      <c r="H30" s="30">
        <v>34</v>
      </c>
      <c r="I30" s="23">
        <f>I18</f>
        <v>1627.5</v>
      </c>
      <c r="J30" s="24">
        <f>I30-(I30*0.1)</f>
        <v>1464.75</v>
      </c>
    </row>
    <row r="31" spans="2:10" s="15" customFormat="1" ht="12.75">
      <c r="B31" s="25" t="s">
        <v>50</v>
      </c>
      <c r="C31" s="38" t="s">
        <v>48</v>
      </c>
      <c r="D31" s="31" t="s">
        <v>49</v>
      </c>
      <c r="E31" s="27">
        <v>6000</v>
      </c>
      <c r="F31" s="37" t="s">
        <v>22</v>
      </c>
      <c r="G31" s="31" t="s">
        <v>33</v>
      </c>
      <c r="H31" s="30">
        <v>34</v>
      </c>
      <c r="I31" s="23">
        <f>I20</f>
        <v>2543.6388888888887</v>
      </c>
      <c r="J31" s="24">
        <f>I31-(I31*0.1)</f>
        <v>2289.2749999999996</v>
      </c>
    </row>
    <row r="32" spans="9:10" ht="2.25" customHeight="1">
      <c r="I32" s="14"/>
      <c r="J32" s="24">
        <f>I32-(I32*0.1)</f>
        <v>0</v>
      </c>
    </row>
    <row r="33" spans="9:10" ht="2.25" customHeight="1">
      <c r="I33" s="14"/>
      <c r="J33" s="24">
        <f>I33-(I33*0.1)</f>
        <v>0</v>
      </c>
    </row>
    <row r="34" spans="1:10" ht="14.25" customHeight="1">
      <c r="A34" s="8" t="s">
        <v>51</v>
      </c>
      <c r="B34" s="8"/>
      <c r="C34" s="8"/>
      <c r="D34" s="8"/>
      <c r="E34" s="8"/>
      <c r="F34" s="8"/>
      <c r="G34" s="8"/>
      <c r="H34" s="8"/>
      <c r="I34" s="8"/>
      <c r="J34" s="24"/>
    </row>
    <row r="35" spans="9:10" ht="9.75" customHeight="1">
      <c r="I35" s="14"/>
      <c r="J35" s="24"/>
    </row>
    <row r="36" spans="2:10" ht="56.25" customHeight="1">
      <c r="B36" s="10" t="s">
        <v>7</v>
      </c>
      <c r="C36" s="10" t="s">
        <v>8</v>
      </c>
      <c r="D36" s="10" t="s">
        <v>9</v>
      </c>
      <c r="E36" s="10" t="s">
        <v>10</v>
      </c>
      <c r="F36" s="10" t="s">
        <v>11</v>
      </c>
      <c r="G36" s="10" t="s">
        <v>12</v>
      </c>
      <c r="H36" s="10" t="s">
        <v>52</v>
      </c>
      <c r="I36" s="11" t="s">
        <v>53</v>
      </c>
      <c r="J36" s="24"/>
    </row>
    <row r="37" spans="2:10" ht="14.25" customHeight="1">
      <c r="B37" s="13" t="s">
        <v>54</v>
      </c>
      <c r="C37" s="13"/>
      <c r="D37" s="13"/>
      <c r="E37" s="13"/>
      <c r="F37" s="13"/>
      <c r="G37" s="13"/>
      <c r="H37" s="13"/>
      <c r="I37" s="13"/>
      <c r="J37" s="24"/>
    </row>
    <row r="38" spans="2:10" ht="14.25" customHeight="1">
      <c r="B38" s="25" t="s">
        <v>55</v>
      </c>
      <c r="C38" s="34" t="s">
        <v>56</v>
      </c>
      <c r="D38" s="34" t="s">
        <v>57</v>
      </c>
      <c r="E38" s="29">
        <v>10</v>
      </c>
      <c r="F38" s="39" t="s">
        <v>58</v>
      </c>
      <c r="G38" s="31" t="s">
        <v>59</v>
      </c>
      <c r="H38" s="30">
        <v>210</v>
      </c>
      <c r="I38" s="23">
        <f>179330/32</f>
        <v>5604.0625</v>
      </c>
      <c r="J38" s="24">
        <f>I38-(I38*0.1)</f>
        <v>5043.65625</v>
      </c>
    </row>
    <row r="39" spans="2:10" ht="14.25" customHeight="1">
      <c r="B39" s="25" t="s">
        <v>60</v>
      </c>
      <c r="C39" s="34"/>
      <c r="D39" s="34"/>
      <c r="E39" s="29">
        <v>20</v>
      </c>
      <c r="F39" s="39" t="s">
        <v>58</v>
      </c>
      <c r="G39" s="31"/>
      <c r="H39" s="30">
        <v>230</v>
      </c>
      <c r="I39" s="23">
        <f>214326/32</f>
        <v>6697.6875</v>
      </c>
      <c r="J39" s="24">
        <f>I39-(I39*0.1)</f>
        <v>6027.91875</v>
      </c>
    </row>
    <row r="40" spans="2:10" ht="14.25" customHeight="1">
      <c r="B40" s="25" t="s">
        <v>61</v>
      </c>
      <c r="C40" s="34"/>
      <c r="D40" s="34"/>
      <c r="E40" s="29">
        <v>30</v>
      </c>
      <c r="F40" s="39" t="s">
        <v>58</v>
      </c>
      <c r="G40" s="31"/>
      <c r="H40" s="30">
        <v>280</v>
      </c>
      <c r="I40" s="23">
        <f>271310/32</f>
        <v>8478.4375</v>
      </c>
      <c r="J40" s="24">
        <f>I40-(I40*0.1)</f>
        <v>7630.59375</v>
      </c>
    </row>
    <row r="41" spans="2:10" ht="14.25" customHeight="1">
      <c r="B41" s="25" t="s">
        <v>62</v>
      </c>
      <c r="C41" s="34"/>
      <c r="D41" s="34"/>
      <c r="E41" s="29">
        <v>40</v>
      </c>
      <c r="F41" s="39" t="s">
        <v>58</v>
      </c>
      <c r="G41" s="31"/>
      <c r="H41" s="30">
        <v>330</v>
      </c>
      <c r="I41" s="23">
        <f>294557/32</f>
        <v>9204.90625</v>
      </c>
      <c r="J41" s="24">
        <f>I41-(I41*0.1)</f>
        <v>8284.415625</v>
      </c>
    </row>
    <row r="42" spans="2:10" ht="14.25" customHeight="1">
      <c r="B42" s="25" t="s">
        <v>63</v>
      </c>
      <c r="C42" s="34"/>
      <c r="D42" s="34"/>
      <c r="E42" s="29">
        <v>60</v>
      </c>
      <c r="F42" s="39" t="s">
        <v>58</v>
      </c>
      <c r="G42" s="31" t="s">
        <v>64</v>
      </c>
      <c r="H42" s="30">
        <v>450</v>
      </c>
      <c r="I42" s="23">
        <f>419045/32</f>
        <v>13095.15625</v>
      </c>
      <c r="J42" s="24">
        <f>I42-(I42*0.1)</f>
        <v>11785.640625</v>
      </c>
    </row>
    <row r="43" spans="2:10" ht="14.25" customHeight="1">
      <c r="B43" s="25" t="s">
        <v>65</v>
      </c>
      <c r="C43" s="34"/>
      <c r="D43" s="34"/>
      <c r="E43" s="29">
        <v>80</v>
      </c>
      <c r="F43" s="39" t="s">
        <v>58</v>
      </c>
      <c r="G43" s="31"/>
      <c r="H43" s="30">
        <v>550</v>
      </c>
      <c r="I43" s="23">
        <f>516159/32</f>
        <v>16129.96875</v>
      </c>
      <c r="J43" s="24">
        <f>I43-(I43*0.1)</f>
        <v>14516.971875</v>
      </c>
    </row>
    <row r="44" spans="2:10" ht="14.25" customHeight="1">
      <c r="B44" s="25" t="s">
        <v>66</v>
      </c>
      <c r="C44" s="34"/>
      <c r="D44" s="34"/>
      <c r="E44" s="29">
        <v>100</v>
      </c>
      <c r="F44" s="39" t="s">
        <v>67</v>
      </c>
      <c r="G44" s="38" t="s">
        <v>68</v>
      </c>
      <c r="H44" s="40">
        <v>650</v>
      </c>
      <c r="I44" s="23">
        <f>707616/32</f>
        <v>22113</v>
      </c>
      <c r="J44" s="24">
        <f>I44-(I44*0.1)</f>
        <v>19901.7</v>
      </c>
    </row>
    <row r="45" spans="2:10" ht="14.25" customHeight="1">
      <c r="B45" s="25" t="s">
        <v>69</v>
      </c>
      <c r="C45" s="34"/>
      <c r="D45" s="34"/>
      <c r="E45" s="29" t="s">
        <v>70</v>
      </c>
      <c r="F45" s="39" t="s">
        <v>71</v>
      </c>
      <c r="G45" s="38"/>
      <c r="H45" s="40">
        <v>750</v>
      </c>
      <c r="I45" s="23">
        <f>785736/32</f>
        <v>24554.25</v>
      </c>
      <c r="J45" s="24">
        <f>I45-(I45*0.1)</f>
        <v>22098.825</v>
      </c>
    </row>
    <row r="46" spans="2:10" ht="14.25" customHeight="1">
      <c r="B46" s="25" t="s">
        <v>72</v>
      </c>
      <c r="C46" s="34"/>
      <c r="D46" s="34"/>
      <c r="E46" s="29" t="s">
        <v>73</v>
      </c>
      <c r="F46" s="39" t="s">
        <v>71</v>
      </c>
      <c r="G46" s="41" t="s">
        <v>74</v>
      </c>
      <c r="H46" s="42">
        <v>1110</v>
      </c>
      <c r="I46" s="23">
        <f>1083537/32</f>
        <v>33860.53125</v>
      </c>
      <c r="J46" s="24">
        <f>I46-(I46*0.1)</f>
        <v>30474.478125</v>
      </c>
    </row>
    <row r="47" spans="2:10" ht="14.25" customHeight="1">
      <c r="B47" s="25" t="s">
        <v>75</v>
      </c>
      <c r="C47" s="34"/>
      <c r="D47" s="34"/>
      <c r="E47" s="29" t="s">
        <v>76</v>
      </c>
      <c r="F47" s="39" t="s">
        <v>71</v>
      </c>
      <c r="G47" s="41"/>
      <c r="H47" s="42">
        <v>1210</v>
      </c>
      <c r="I47" s="23">
        <f>1598058/32</f>
        <v>49939.3125</v>
      </c>
      <c r="J47" s="24">
        <f>I47-(I47*0.1)</f>
        <v>44945.38125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7" ht="12.75">
      <c r="A57" s="15"/>
    </row>
    <row r="58" ht="12.75">
      <c r="A58" s="15"/>
    </row>
    <row r="59" ht="12.75">
      <c r="A59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</sheetData>
  <sheetProtection selectLockedCells="1" selectUnlockedCells="1"/>
  <mergeCells count="22">
    <mergeCell ref="B5:J5"/>
    <mergeCell ref="A7:I7"/>
    <mergeCell ref="B10:I10"/>
    <mergeCell ref="C11:C16"/>
    <mergeCell ref="C17:C20"/>
    <mergeCell ref="D17:D20"/>
    <mergeCell ref="B21:I21"/>
    <mergeCell ref="C22:C25"/>
    <mergeCell ref="D22:D25"/>
    <mergeCell ref="G22:G25"/>
    <mergeCell ref="B26:I26"/>
    <mergeCell ref="C27:C29"/>
    <mergeCell ref="G27:G29"/>
    <mergeCell ref="A34:I34"/>
    <mergeCell ref="B37:I37"/>
    <mergeCell ref="C38:C47"/>
    <mergeCell ref="D38:D47"/>
    <mergeCell ref="G38:G41"/>
    <mergeCell ref="G42:G43"/>
    <mergeCell ref="G44:G45"/>
    <mergeCell ref="G46:G47"/>
    <mergeCell ref="A67:I67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N19" sqref="N19"/>
    </sheetView>
  </sheetViews>
  <sheetFormatPr defaultColWidth="9.00390625" defaultRowHeight="12.75"/>
  <cols>
    <col min="1" max="1" width="2.125" style="0" customWidth="1"/>
    <col min="2" max="2" width="7.875" style="0" customWidth="1"/>
    <col min="3" max="3" width="9.875" style="0" customWidth="1"/>
    <col min="4" max="4" width="10.375" style="0" customWidth="1"/>
    <col min="5" max="5" width="9.25390625" style="0" customWidth="1"/>
    <col min="6" max="6" width="8.00390625" style="0" customWidth="1"/>
    <col min="7" max="7" width="13.375" style="0" customWidth="1"/>
    <col min="8" max="8" width="8.625" style="0" customWidth="1"/>
    <col min="9" max="9" width="7.75390625" style="0" customWidth="1"/>
    <col min="10" max="10" width="8.75390625" style="0" customWidth="1"/>
    <col min="11" max="11" width="9.625" style="0" customWidth="1"/>
    <col min="256" max="16384" width="11.625" style="0" customWidth="1"/>
  </cols>
  <sheetData>
    <row r="1" spans="2:5" ht="12.75">
      <c r="B1" s="1" t="s">
        <v>0</v>
      </c>
      <c r="E1" s="2" t="s">
        <v>1</v>
      </c>
    </row>
    <row r="2" spans="2:5" ht="12.75">
      <c r="B2" s="2"/>
      <c r="E2" s="2" t="s">
        <v>2</v>
      </c>
    </row>
    <row r="3" spans="2:6" ht="12.75">
      <c r="B3" s="2"/>
      <c r="E3" t="s">
        <v>3</v>
      </c>
      <c r="F3" s="2"/>
    </row>
    <row r="4" spans="5:10" ht="12.75">
      <c r="E4" s="3" t="s">
        <v>4</v>
      </c>
      <c r="I4" s="4"/>
      <c r="J4" s="5"/>
    </row>
    <row r="5" ht="21" customHeight="1">
      <c r="K5" s="4">
        <v>41729</v>
      </c>
    </row>
    <row r="6" spans="2:11" ht="12.75">
      <c r="B6" s="6" t="s">
        <v>5</v>
      </c>
      <c r="C6" s="43"/>
      <c r="D6" s="43"/>
      <c r="E6" s="43"/>
      <c r="F6" s="43"/>
      <c r="G6" s="43"/>
      <c r="H6" s="43"/>
      <c r="I6" s="43"/>
      <c r="J6" s="43"/>
      <c r="K6" s="44"/>
    </row>
    <row r="7" spans="1:11" ht="12" customHeight="1">
      <c r="A7" s="7"/>
      <c r="I7" s="45"/>
      <c r="J7" s="45"/>
      <c r="K7" s="4"/>
    </row>
    <row r="8" spans="1:9" ht="12.75">
      <c r="A8" s="8" t="s">
        <v>77</v>
      </c>
      <c r="B8" s="8"/>
      <c r="C8" s="8"/>
      <c r="D8" s="8"/>
      <c r="E8" s="8"/>
      <c r="F8" s="8"/>
      <c r="G8" s="8"/>
      <c r="H8" s="8"/>
      <c r="I8" s="8"/>
    </row>
    <row r="9" spans="2:11" ht="25.5" customHeight="1">
      <c r="B9" s="10" t="s">
        <v>7</v>
      </c>
      <c r="C9" s="10" t="s">
        <v>78</v>
      </c>
      <c r="D9" s="10"/>
      <c r="E9" s="10"/>
      <c r="F9" s="10" t="s">
        <v>79</v>
      </c>
      <c r="G9" s="10" t="s">
        <v>12</v>
      </c>
      <c r="H9" s="10" t="s">
        <v>80</v>
      </c>
      <c r="I9" s="46" t="s">
        <v>81</v>
      </c>
      <c r="J9" s="10" t="s">
        <v>82</v>
      </c>
      <c r="K9" s="47" t="s">
        <v>15</v>
      </c>
    </row>
    <row r="10" spans="2:11" ht="21.75" customHeight="1">
      <c r="B10" s="10"/>
      <c r="C10" s="10" t="s">
        <v>83</v>
      </c>
      <c r="D10" s="10" t="s">
        <v>84</v>
      </c>
      <c r="E10" s="10" t="s">
        <v>85</v>
      </c>
      <c r="F10" s="10"/>
      <c r="G10" s="10"/>
      <c r="H10" s="10"/>
      <c r="I10" s="46"/>
      <c r="J10" s="10"/>
      <c r="K10" s="47"/>
    </row>
    <row r="11" spans="2:11" ht="29.25" customHeight="1">
      <c r="B11" s="48"/>
      <c r="C11" s="10"/>
      <c r="D11" s="10"/>
      <c r="E11" s="10"/>
      <c r="F11" s="49"/>
      <c r="G11" s="48"/>
      <c r="H11" s="48"/>
      <c r="I11" s="46"/>
      <c r="J11" s="10"/>
      <c r="K11" s="50" t="s">
        <v>86</v>
      </c>
    </row>
    <row r="12" spans="2:11" ht="12.75">
      <c r="B12" s="25" t="s">
        <v>87</v>
      </c>
      <c r="C12" s="42">
        <v>14</v>
      </c>
      <c r="D12" s="42">
        <v>7</v>
      </c>
      <c r="E12" s="42" t="s">
        <v>88</v>
      </c>
      <c r="F12" s="49">
        <v>12</v>
      </c>
      <c r="G12" s="31" t="s">
        <v>44</v>
      </c>
      <c r="H12" s="51">
        <v>4</v>
      </c>
      <c r="I12" s="52">
        <v>124</v>
      </c>
      <c r="J12" s="53">
        <v>136</v>
      </c>
      <c r="K12" s="54">
        <f>J12-(J12*0.1)</f>
        <v>122.4</v>
      </c>
    </row>
    <row r="13" spans="2:11" ht="12.75">
      <c r="B13" s="25" t="s">
        <v>89</v>
      </c>
      <c r="C13" s="42">
        <v>26</v>
      </c>
      <c r="D13" s="42" t="s">
        <v>88</v>
      </c>
      <c r="E13" s="42" t="s">
        <v>88</v>
      </c>
      <c r="F13" s="51">
        <v>12</v>
      </c>
      <c r="G13" s="31" t="s">
        <v>90</v>
      </c>
      <c r="H13" s="51">
        <v>5</v>
      </c>
      <c r="I13" s="52">
        <v>102</v>
      </c>
      <c r="J13" s="53">
        <v>106</v>
      </c>
      <c r="K13" s="54">
        <f>J13-(J13*0.1)</f>
        <v>95.4</v>
      </c>
    </row>
    <row r="14" spans="2:11" ht="12.75">
      <c r="B14" s="25" t="s">
        <v>91</v>
      </c>
      <c r="C14" s="42">
        <v>50</v>
      </c>
      <c r="D14" s="42" t="s">
        <v>88</v>
      </c>
      <c r="E14" s="42" t="s">
        <v>88</v>
      </c>
      <c r="F14" s="51"/>
      <c r="G14" s="31" t="s">
        <v>92</v>
      </c>
      <c r="H14" s="51">
        <v>8</v>
      </c>
      <c r="I14" s="52">
        <v>128</v>
      </c>
      <c r="J14" s="53">
        <v>141</v>
      </c>
      <c r="K14" s="54">
        <f>J14-(J14*0.1)</f>
        <v>126.9</v>
      </c>
    </row>
    <row r="15" spans="2:11" ht="12.75">
      <c r="B15" s="55" t="s">
        <v>93</v>
      </c>
      <c r="C15" s="42">
        <v>100</v>
      </c>
      <c r="D15" s="56">
        <v>26</v>
      </c>
      <c r="E15" s="42">
        <v>7</v>
      </c>
      <c r="F15" s="51"/>
      <c r="G15" s="26" t="s">
        <v>94</v>
      </c>
      <c r="H15" s="57">
        <v>13</v>
      </c>
      <c r="I15" s="52">
        <v>157</v>
      </c>
      <c r="J15" s="53">
        <v>172</v>
      </c>
      <c r="K15" s="54">
        <f>J15-(J15*0.1)</f>
        <v>154.8</v>
      </c>
    </row>
    <row r="16" spans="2:11" ht="12.75">
      <c r="B16" s="55" t="s">
        <v>95</v>
      </c>
      <c r="C16" s="42"/>
      <c r="D16" s="56">
        <v>38</v>
      </c>
      <c r="E16" s="42">
        <v>12</v>
      </c>
      <c r="F16" s="51"/>
      <c r="G16" s="26" t="s">
        <v>96</v>
      </c>
      <c r="H16" s="57">
        <v>17</v>
      </c>
      <c r="I16" s="52">
        <v>190</v>
      </c>
      <c r="J16" s="53">
        <v>207</v>
      </c>
      <c r="K16" s="54">
        <f>J16-(J16*0.1)</f>
        <v>186.3</v>
      </c>
    </row>
    <row r="17" spans="2:11" ht="12.75">
      <c r="B17" s="55" t="s">
        <v>97</v>
      </c>
      <c r="C17" s="42" t="s">
        <v>98</v>
      </c>
      <c r="D17" s="56">
        <v>50</v>
      </c>
      <c r="E17" s="42">
        <v>17</v>
      </c>
      <c r="F17" s="51"/>
      <c r="G17" s="26" t="s">
        <v>99</v>
      </c>
      <c r="H17" s="57">
        <v>21</v>
      </c>
      <c r="I17" s="52">
        <v>234</v>
      </c>
      <c r="J17" s="53">
        <v>254</v>
      </c>
      <c r="K17" s="54">
        <f>J17-(J17*0.1)</f>
        <v>228.6</v>
      </c>
    </row>
    <row r="18" spans="2:11" ht="12.75">
      <c r="B18" s="55" t="s">
        <v>100</v>
      </c>
      <c r="C18" s="42" t="s">
        <v>88</v>
      </c>
      <c r="D18" s="56">
        <v>100</v>
      </c>
      <c r="E18" s="42">
        <v>26</v>
      </c>
      <c r="F18" s="51"/>
      <c r="G18" s="26" t="s">
        <v>101</v>
      </c>
      <c r="H18" s="57">
        <v>24</v>
      </c>
      <c r="I18" s="52">
        <v>244</v>
      </c>
      <c r="J18" s="53">
        <v>267</v>
      </c>
      <c r="K18" s="54">
        <f>J18-(J18*0.1)</f>
        <v>240.3</v>
      </c>
    </row>
    <row r="19" spans="2:11" ht="12.75">
      <c r="B19" s="55" t="s">
        <v>102</v>
      </c>
      <c r="C19" s="42"/>
      <c r="D19" s="56">
        <v>120</v>
      </c>
      <c r="E19" s="42">
        <v>38</v>
      </c>
      <c r="F19" s="51"/>
      <c r="G19" s="26" t="s">
        <v>103</v>
      </c>
      <c r="H19" s="57">
        <v>30</v>
      </c>
      <c r="I19" s="52">
        <v>278</v>
      </c>
      <c r="J19" s="53">
        <v>304</v>
      </c>
      <c r="K19" s="54">
        <f>J19-(J19*0.1)</f>
        <v>273.6</v>
      </c>
    </row>
    <row r="20" spans="2:11" ht="12.75">
      <c r="B20" s="55" t="s">
        <v>104</v>
      </c>
      <c r="C20" s="42">
        <v>200</v>
      </c>
      <c r="D20" s="56"/>
      <c r="E20" s="42"/>
      <c r="F20" s="51"/>
      <c r="G20" s="26" t="s">
        <v>105</v>
      </c>
      <c r="H20" s="57">
        <v>34</v>
      </c>
      <c r="I20" s="52">
        <v>299</v>
      </c>
      <c r="J20" s="53">
        <v>328</v>
      </c>
      <c r="K20" s="54">
        <f>J20-(J20*0.1)</f>
        <v>295.2</v>
      </c>
    </row>
    <row r="21" spans="2:11" ht="12.75">
      <c r="B21" s="55" t="s">
        <v>106</v>
      </c>
      <c r="C21" s="42" t="s">
        <v>88</v>
      </c>
      <c r="D21" s="56" t="s">
        <v>107</v>
      </c>
      <c r="E21" s="42"/>
      <c r="F21" s="51"/>
      <c r="G21" s="26" t="s">
        <v>108</v>
      </c>
      <c r="H21" s="57">
        <v>45</v>
      </c>
      <c r="I21" s="52">
        <v>338</v>
      </c>
      <c r="J21" s="53">
        <v>374</v>
      </c>
      <c r="K21" s="54">
        <f>J21-(J21*0.1)</f>
        <v>336.6</v>
      </c>
    </row>
    <row r="22" spans="2:11" ht="12.75">
      <c r="B22" s="58" t="s">
        <v>109</v>
      </c>
      <c r="C22" s="42" t="s">
        <v>88</v>
      </c>
      <c r="D22" s="56"/>
      <c r="E22" s="42">
        <v>100</v>
      </c>
      <c r="F22" s="51"/>
      <c r="G22" s="31" t="s">
        <v>110</v>
      </c>
      <c r="H22" s="51">
        <v>53</v>
      </c>
      <c r="I22" s="52">
        <v>352</v>
      </c>
      <c r="J22" s="53">
        <v>394</v>
      </c>
      <c r="K22" s="54">
        <f>J22-(J22*0.1)</f>
        <v>354.6</v>
      </c>
    </row>
    <row r="23" spans="2:11" ht="12.75">
      <c r="B23" s="58" t="s">
        <v>111</v>
      </c>
      <c r="C23" s="42" t="s">
        <v>88</v>
      </c>
      <c r="D23" s="56"/>
      <c r="E23" s="42"/>
      <c r="G23" s="31" t="s">
        <v>112</v>
      </c>
      <c r="H23" s="51">
        <v>58</v>
      </c>
      <c r="I23" s="52">
        <v>560</v>
      </c>
      <c r="J23" s="53">
        <v>627</v>
      </c>
      <c r="K23" s="54">
        <f>J23-(J23*0.1)</f>
        <v>564.3</v>
      </c>
    </row>
    <row r="24" spans="2:11" ht="12.75">
      <c r="B24" s="58" t="s">
        <v>113</v>
      </c>
      <c r="C24" s="42" t="s">
        <v>88</v>
      </c>
      <c r="D24" s="56"/>
      <c r="E24" s="42"/>
      <c r="G24" s="31" t="s">
        <v>114</v>
      </c>
      <c r="H24" s="51">
        <v>70</v>
      </c>
      <c r="I24" s="52">
        <v>731</v>
      </c>
      <c r="J24" s="53">
        <v>819</v>
      </c>
      <c r="K24" s="54">
        <f>J24-(J24*0.1)</f>
        <v>737.1</v>
      </c>
    </row>
    <row r="25" ht="12.75">
      <c r="B25" s="59" t="s">
        <v>115</v>
      </c>
    </row>
    <row r="27" spans="2:6" ht="12.75">
      <c r="B27" s="60" t="s">
        <v>116</v>
      </c>
      <c r="F27" s="61" t="s">
        <v>117</v>
      </c>
    </row>
    <row r="28" ht="5.25" customHeight="1"/>
    <row r="29" ht="12.75">
      <c r="B29" s="60" t="s">
        <v>118</v>
      </c>
    </row>
    <row r="30" ht="12.75">
      <c r="B30" s="60" t="s">
        <v>119</v>
      </c>
    </row>
    <row r="31" ht="12.75">
      <c r="B31" s="60" t="s">
        <v>120</v>
      </c>
    </row>
  </sheetData>
  <sheetProtection selectLockedCells="1" selectUnlockedCells="1"/>
  <mergeCells count="10">
    <mergeCell ref="A8:I8"/>
    <mergeCell ref="B9:B10"/>
    <mergeCell ref="C9:E9"/>
    <mergeCell ref="F9:F10"/>
    <mergeCell ref="G9:G10"/>
    <mergeCell ref="H9:H10"/>
    <mergeCell ref="I9:I11"/>
    <mergeCell ref="J9:J11"/>
    <mergeCell ref="K9:K10"/>
    <mergeCell ref="F13:F22"/>
  </mergeCells>
  <printOptions/>
  <pageMargins left="0.03958333333333333" right="0.03958333333333333" top="0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7"/>
  <sheetViews>
    <sheetView showGridLines="0" workbookViewId="0" topLeftCell="A1">
      <selection activeCell="P27" sqref="P27"/>
    </sheetView>
  </sheetViews>
  <sheetFormatPr defaultColWidth="9.00390625" defaultRowHeight="12.75"/>
  <cols>
    <col min="1" max="1" width="2.125" style="0" customWidth="1"/>
    <col min="2" max="2" width="15.00390625" style="0" customWidth="1"/>
    <col min="3" max="3" width="7.50390625" style="0" customWidth="1"/>
    <col min="4" max="4" width="8.875" style="0" customWidth="1"/>
    <col min="5" max="5" width="9.25390625" style="0" customWidth="1"/>
    <col min="6" max="6" width="4.125" style="0" customWidth="1"/>
    <col min="7" max="7" width="13.375" style="0" customWidth="1"/>
    <col min="8" max="8" width="4.625" style="0" customWidth="1"/>
    <col min="9" max="9" width="15.75390625" style="0" customWidth="1"/>
    <col min="10" max="10" width="8.75390625" style="0" customWidth="1"/>
    <col min="11" max="11" width="9.625" style="0" customWidth="1"/>
    <col min="255" max="16384" width="11.625" style="0" customWidth="1"/>
  </cols>
  <sheetData>
    <row r="1" spans="2:5" ht="12.75">
      <c r="B1" s="1" t="s">
        <v>0</v>
      </c>
      <c r="E1" s="2" t="s">
        <v>1</v>
      </c>
    </row>
    <row r="2" spans="2:5" ht="12.75">
      <c r="B2" s="2"/>
      <c r="E2" s="2" t="s">
        <v>2</v>
      </c>
    </row>
    <row r="3" spans="2:6" ht="12.75">
      <c r="B3" s="2"/>
      <c r="E3" t="s">
        <v>3</v>
      </c>
      <c r="F3" s="2"/>
    </row>
    <row r="4" spans="5:10" ht="12.75">
      <c r="E4" s="3" t="s">
        <v>4</v>
      </c>
      <c r="I4" s="4"/>
      <c r="J4" s="5"/>
    </row>
    <row r="5" spans="2:12" ht="21" customHeight="1">
      <c r="B5" s="5"/>
      <c r="K5" s="62">
        <v>41699</v>
      </c>
      <c r="L5" s="62"/>
    </row>
    <row r="6" spans="2:12" ht="12.75">
      <c r="B6" s="8" t="s">
        <v>121</v>
      </c>
      <c r="C6" s="8"/>
      <c r="D6" s="8"/>
      <c r="E6" s="8"/>
      <c r="F6" s="8"/>
      <c r="G6" s="8"/>
      <c r="H6" s="8"/>
      <c r="I6" s="8"/>
      <c r="J6" s="8"/>
      <c r="K6" s="8"/>
      <c r="L6" s="63"/>
    </row>
    <row r="7" spans="2:12" ht="52.5" customHeight="1">
      <c r="B7" s="10" t="s">
        <v>7</v>
      </c>
      <c r="C7" s="10" t="s">
        <v>122</v>
      </c>
      <c r="D7" s="10" t="s">
        <v>123</v>
      </c>
      <c r="E7" s="10" t="s">
        <v>124</v>
      </c>
      <c r="F7" s="10"/>
      <c r="G7" s="10" t="s">
        <v>125</v>
      </c>
      <c r="H7" s="10"/>
      <c r="I7" s="10" t="s">
        <v>126</v>
      </c>
      <c r="J7" s="10" t="s">
        <v>13</v>
      </c>
      <c r="K7" s="10" t="s">
        <v>53</v>
      </c>
      <c r="L7" s="10" t="s">
        <v>127</v>
      </c>
    </row>
    <row r="8" spans="2:12" ht="21.75" customHeight="1">
      <c r="B8" s="64" t="s">
        <v>128</v>
      </c>
      <c r="C8" s="31">
        <v>0.4</v>
      </c>
      <c r="D8" s="31" t="s">
        <v>129</v>
      </c>
      <c r="E8" s="31" t="s">
        <v>130</v>
      </c>
      <c r="F8" s="31"/>
      <c r="G8" s="31" t="s">
        <v>131</v>
      </c>
      <c r="H8" s="31"/>
      <c r="I8" s="31" t="s">
        <v>132</v>
      </c>
      <c r="J8" s="31">
        <v>3</v>
      </c>
      <c r="K8" s="65">
        <v>2800</v>
      </c>
      <c r="L8" s="66">
        <f>K8-(K8*0.1)</f>
        <v>2520</v>
      </c>
    </row>
    <row r="9" spans="2:12" ht="23.25" customHeight="1">
      <c r="B9" s="64" t="s">
        <v>133</v>
      </c>
      <c r="C9" s="31">
        <v>0.4</v>
      </c>
      <c r="D9" s="31"/>
      <c r="E9" s="31"/>
      <c r="F9" s="31"/>
      <c r="G9" s="31"/>
      <c r="H9" s="31"/>
      <c r="I9" s="31"/>
      <c r="J9" s="31">
        <v>5</v>
      </c>
      <c r="K9" s="65">
        <v>3200</v>
      </c>
      <c r="L9" s="66">
        <f>K9-(K9*0.1)</f>
        <v>2880</v>
      </c>
    </row>
    <row r="10" spans="2:12" ht="12.75">
      <c r="B10" s="64" t="s">
        <v>134</v>
      </c>
      <c r="C10" s="31">
        <v>0.6</v>
      </c>
      <c r="D10" s="31"/>
      <c r="E10" s="31"/>
      <c r="F10" s="31"/>
      <c r="G10" s="31"/>
      <c r="H10" s="31"/>
      <c r="I10" s="31"/>
      <c r="J10" s="31">
        <v>4</v>
      </c>
      <c r="K10" s="65">
        <v>3100</v>
      </c>
      <c r="L10" s="66">
        <f>K10-(K10*0.1)</f>
        <v>2790</v>
      </c>
    </row>
    <row r="11" spans="2:12" ht="12.75">
      <c r="B11" s="64" t="s">
        <v>135</v>
      </c>
      <c r="C11" s="31">
        <v>0.6</v>
      </c>
      <c r="D11" s="31"/>
      <c r="E11" s="31"/>
      <c r="F11" s="31"/>
      <c r="G11" s="31"/>
      <c r="H11" s="31"/>
      <c r="I11" s="31"/>
      <c r="J11" s="31">
        <v>6</v>
      </c>
      <c r="K11" s="65">
        <v>3600</v>
      </c>
      <c r="L11" s="66">
        <f>K11-(K11*0.1)</f>
        <v>3240</v>
      </c>
    </row>
    <row r="12" spans="2:12" ht="12.75">
      <c r="B12" s="64" t="s">
        <v>136</v>
      </c>
      <c r="C12" s="31">
        <v>0.8</v>
      </c>
      <c r="D12" s="31"/>
      <c r="E12" s="31"/>
      <c r="F12" s="31"/>
      <c r="G12" s="31"/>
      <c r="H12" s="31"/>
      <c r="I12" s="31"/>
      <c r="J12" s="31">
        <v>5</v>
      </c>
      <c r="K12" s="65">
        <v>3400</v>
      </c>
      <c r="L12" s="66">
        <f>K12-(K12*0.1)</f>
        <v>3060</v>
      </c>
    </row>
    <row r="13" spans="2:12" ht="12.75">
      <c r="B13" s="64" t="s">
        <v>137</v>
      </c>
      <c r="C13" s="31">
        <v>0.8</v>
      </c>
      <c r="D13" s="31"/>
      <c r="E13" s="31"/>
      <c r="F13" s="31"/>
      <c r="G13" s="31"/>
      <c r="H13" s="31"/>
      <c r="I13" s="31"/>
      <c r="J13" s="31">
        <v>7</v>
      </c>
      <c r="K13" s="65">
        <v>3900</v>
      </c>
      <c r="L13" s="66">
        <f>K13-(K13*0.1)</f>
        <v>3510</v>
      </c>
    </row>
    <row r="14" spans="2:12" ht="12.75">
      <c r="B14" s="64" t="s">
        <v>138</v>
      </c>
      <c r="C14" s="31">
        <v>1.2</v>
      </c>
      <c r="D14" s="31"/>
      <c r="E14" s="31"/>
      <c r="F14" s="31"/>
      <c r="G14" s="31"/>
      <c r="H14" s="31"/>
      <c r="I14" s="31"/>
      <c r="J14" s="31">
        <v>7</v>
      </c>
      <c r="K14" s="65">
        <v>4500</v>
      </c>
      <c r="L14" s="66">
        <f>K14-(K14*0.1)</f>
        <v>4050</v>
      </c>
    </row>
    <row r="15" spans="2:12" ht="12.75">
      <c r="B15" s="64" t="s">
        <v>139</v>
      </c>
      <c r="C15" s="31">
        <v>2</v>
      </c>
      <c r="D15" s="31" t="s">
        <v>140</v>
      </c>
      <c r="E15" s="26" t="s">
        <v>141</v>
      </c>
      <c r="F15" s="26"/>
      <c r="G15" s="26" t="s">
        <v>142</v>
      </c>
      <c r="H15" s="26"/>
      <c r="I15" s="31" t="s">
        <v>143</v>
      </c>
      <c r="J15" s="31">
        <v>14</v>
      </c>
      <c r="K15" s="65">
        <v>7450</v>
      </c>
      <c r="L15" s="66">
        <f>K15-(K15*0.1)</f>
        <v>6705</v>
      </c>
    </row>
    <row r="16" spans="2:12" ht="12.75">
      <c r="B16" s="64" t="s">
        <v>144</v>
      </c>
      <c r="C16" s="31">
        <v>3</v>
      </c>
      <c r="D16" s="31" t="s">
        <v>145</v>
      </c>
      <c r="E16" s="26" t="s">
        <v>146</v>
      </c>
      <c r="F16" s="26"/>
      <c r="G16" s="26" t="s">
        <v>147</v>
      </c>
      <c r="H16" s="26"/>
      <c r="I16" s="31"/>
      <c r="J16" s="31">
        <v>17</v>
      </c>
      <c r="K16" s="65">
        <v>12198</v>
      </c>
      <c r="L16" s="66">
        <f>K16-(K16*0.1)</f>
        <v>10978.2</v>
      </c>
    </row>
    <row r="17" spans="2:12" ht="12.75">
      <c r="B17" s="64" t="s">
        <v>148</v>
      </c>
      <c r="C17" s="31">
        <v>6</v>
      </c>
      <c r="D17" s="31"/>
      <c r="E17" s="31" t="s">
        <v>149</v>
      </c>
      <c r="F17" s="31"/>
      <c r="G17" s="31" t="s">
        <v>150</v>
      </c>
      <c r="H17" s="31"/>
      <c r="I17" s="31" t="s">
        <v>151</v>
      </c>
      <c r="J17" s="31">
        <v>32</v>
      </c>
      <c r="K17" s="65">
        <v>26244</v>
      </c>
      <c r="L17" s="66">
        <f>K17-(K17*0.1)</f>
        <v>23619.6</v>
      </c>
    </row>
    <row r="18" spans="2:12" ht="12.75">
      <c r="B18" s="64" t="s">
        <v>152</v>
      </c>
      <c r="C18" s="31">
        <v>7.5</v>
      </c>
      <c r="D18" s="31"/>
      <c r="E18" s="31"/>
      <c r="F18" s="31"/>
      <c r="G18" s="31"/>
      <c r="H18" s="31"/>
      <c r="I18" s="31"/>
      <c r="J18" s="31">
        <v>34</v>
      </c>
      <c r="K18" s="65">
        <v>29700</v>
      </c>
      <c r="L18" s="66">
        <f>K18-(K18*0.1)</f>
        <v>26730</v>
      </c>
    </row>
    <row r="19" spans="2:12" ht="12.75">
      <c r="B19" s="64" t="s">
        <v>153</v>
      </c>
      <c r="C19" s="31">
        <v>9</v>
      </c>
      <c r="D19" s="31"/>
      <c r="E19" s="31"/>
      <c r="F19" s="31"/>
      <c r="G19" s="31"/>
      <c r="H19" s="31"/>
      <c r="I19" s="31"/>
      <c r="J19" s="31">
        <v>35</v>
      </c>
      <c r="K19" s="65">
        <v>32144</v>
      </c>
      <c r="L19" s="66">
        <f>K19-(K19*0.1)</f>
        <v>28929.6</v>
      </c>
    </row>
    <row r="20" spans="2:12" ht="12.75">
      <c r="B20" s="64" t="s">
        <v>154</v>
      </c>
      <c r="C20" s="31">
        <v>12</v>
      </c>
      <c r="D20" s="31"/>
      <c r="E20" s="31"/>
      <c r="F20" s="31"/>
      <c r="G20" s="31"/>
      <c r="H20" s="31"/>
      <c r="I20" s="31"/>
      <c r="J20" s="31">
        <v>42</v>
      </c>
      <c r="K20" s="65">
        <v>36490</v>
      </c>
      <c r="L20" s="66">
        <f>K20-(K20*0.1)</f>
        <v>32841</v>
      </c>
    </row>
    <row r="21" spans="2:12" ht="12.75">
      <c r="B21" s="64" t="s">
        <v>155</v>
      </c>
      <c r="C21" s="31">
        <v>16</v>
      </c>
      <c r="D21" s="31" t="s">
        <v>49</v>
      </c>
      <c r="E21" s="26" t="s">
        <v>146</v>
      </c>
      <c r="F21" s="26"/>
      <c r="G21" s="26" t="s">
        <v>142</v>
      </c>
      <c r="H21" s="26"/>
      <c r="I21" s="31" t="s">
        <v>156</v>
      </c>
      <c r="J21" s="31">
        <v>65</v>
      </c>
      <c r="K21" s="67">
        <v>49123</v>
      </c>
      <c r="L21" s="66">
        <f>K21-(K21*0.1)</f>
        <v>44210.7</v>
      </c>
    </row>
    <row r="22" spans="2:12" ht="12.75">
      <c r="B22" s="64" t="s">
        <v>157</v>
      </c>
      <c r="C22" s="31">
        <v>16</v>
      </c>
      <c r="D22" s="31" t="s">
        <v>158</v>
      </c>
      <c r="E22" s="26" t="s">
        <v>159</v>
      </c>
      <c r="F22" s="26"/>
      <c r="G22" s="26" t="s">
        <v>160</v>
      </c>
      <c r="H22" s="26"/>
      <c r="I22" s="31"/>
      <c r="J22" s="31">
        <v>65</v>
      </c>
      <c r="K22" s="67">
        <v>49123</v>
      </c>
      <c r="L22" s="66">
        <f>K22-(K22*0.1)</f>
        <v>44210.7</v>
      </c>
    </row>
    <row r="23" spans="2:12" ht="12.75">
      <c r="B23" s="64" t="s">
        <v>161</v>
      </c>
      <c r="C23" s="31">
        <v>21</v>
      </c>
      <c r="D23" s="31" t="s">
        <v>19</v>
      </c>
      <c r="E23" s="26" t="s">
        <v>162</v>
      </c>
      <c r="F23" s="26"/>
      <c r="G23" s="26" t="s">
        <v>163</v>
      </c>
      <c r="H23" s="26"/>
      <c r="I23" s="31"/>
      <c r="J23" s="31">
        <v>70</v>
      </c>
      <c r="K23" s="67">
        <v>56423</v>
      </c>
      <c r="L23" s="66">
        <f>K23-(K23*0.1)</f>
        <v>50780.7</v>
      </c>
    </row>
    <row r="24" spans="2:12" ht="12.75">
      <c r="B24" s="64" t="s">
        <v>164</v>
      </c>
      <c r="C24" s="31">
        <v>21</v>
      </c>
      <c r="D24" s="31" t="s">
        <v>49</v>
      </c>
      <c r="E24" s="26" t="s">
        <v>146</v>
      </c>
      <c r="F24" s="26"/>
      <c r="G24" s="26" t="s">
        <v>142</v>
      </c>
      <c r="H24" s="26"/>
      <c r="I24" s="31"/>
      <c r="J24" s="31">
        <v>70</v>
      </c>
      <c r="K24" s="67">
        <v>56423</v>
      </c>
      <c r="L24" s="66">
        <f>K24-(K24*0.1)</f>
        <v>50780.7</v>
      </c>
    </row>
    <row r="25" spans="2:12" ht="12.75" customHeight="1">
      <c r="B25" s="64" t="s">
        <v>165</v>
      </c>
      <c r="C25" s="31">
        <v>27</v>
      </c>
      <c r="D25" s="31" t="s">
        <v>19</v>
      </c>
      <c r="E25" s="31" t="s">
        <v>166</v>
      </c>
      <c r="F25" s="31"/>
      <c r="G25" s="31" t="s">
        <v>167</v>
      </c>
      <c r="H25" s="31"/>
      <c r="I25" s="68" t="s">
        <v>168</v>
      </c>
      <c r="J25" s="31">
        <v>74</v>
      </c>
      <c r="K25" s="67">
        <v>61402</v>
      </c>
      <c r="L25" s="66">
        <f>K25-(K25*0.1)</f>
        <v>55261.8</v>
      </c>
    </row>
    <row r="26" spans="2:12" ht="18" customHeight="1">
      <c r="B26" s="64" t="s">
        <v>169</v>
      </c>
      <c r="C26" s="31">
        <v>33</v>
      </c>
      <c r="D26" s="31"/>
      <c r="E26" s="31"/>
      <c r="F26" s="31"/>
      <c r="G26" s="31"/>
      <c r="H26" s="31"/>
      <c r="I26" s="68"/>
      <c r="J26" s="31">
        <v>75</v>
      </c>
      <c r="K26" s="67">
        <v>66381</v>
      </c>
      <c r="L26" s="66">
        <f>K26-(K26*0.1)</f>
        <v>59742.9</v>
      </c>
    </row>
    <row r="27" spans="2:12" ht="12.75">
      <c r="B27" s="69" t="s">
        <v>170</v>
      </c>
      <c r="C27" s="69"/>
      <c r="D27" s="69"/>
      <c r="E27" s="69"/>
      <c r="F27" s="69"/>
      <c r="G27" s="69"/>
      <c r="H27" s="69"/>
      <c r="I27" s="69"/>
      <c r="J27" s="69"/>
      <c r="K27" s="69"/>
      <c r="L27" s="69">
        <f>K27-(K27*0.1)</f>
        <v>0</v>
      </c>
    </row>
    <row r="28" spans="2:12" ht="12.75">
      <c r="B28" s="70" t="s">
        <v>171</v>
      </c>
      <c r="C28" s="70"/>
      <c r="D28" s="70"/>
      <c r="E28" s="70"/>
      <c r="F28" s="70"/>
      <c r="G28" s="70"/>
      <c r="H28" s="70"/>
      <c r="I28" s="70"/>
      <c r="J28" s="70"/>
      <c r="K28" s="70"/>
      <c r="L28" s="70">
        <f>K28-(K28*0.1)</f>
        <v>0</v>
      </c>
    </row>
    <row r="29" spans="2:12" ht="58.5" customHeight="1">
      <c r="B29" s="10" t="s">
        <v>7</v>
      </c>
      <c r="C29" s="10" t="s">
        <v>122</v>
      </c>
      <c r="D29" s="10" t="s">
        <v>123</v>
      </c>
      <c r="E29" s="10" t="s">
        <v>172</v>
      </c>
      <c r="F29" s="10"/>
      <c r="G29" s="10" t="s">
        <v>173</v>
      </c>
      <c r="H29" s="10"/>
      <c r="I29" s="10" t="s">
        <v>126</v>
      </c>
      <c r="J29" s="10" t="s">
        <v>13</v>
      </c>
      <c r="K29" s="10" t="s">
        <v>53</v>
      </c>
      <c r="L29" s="66"/>
    </row>
    <row r="30" spans="2:12" ht="12.75" customHeight="1">
      <c r="B30" s="64" t="s">
        <v>174</v>
      </c>
      <c r="C30" s="31">
        <v>3</v>
      </c>
      <c r="D30" s="31" t="s">
        <v>19</v>
      </c>
      <c r="E30" s="68" t="s">
        <v>175</v>
      </c>
      <c r="F30" s="68"/>
      <c r="G30" s="31" t="s">
        <v>176</v>
      </c>
      <c r="H30" s="31"/>
      <c r="I30" s="68" t="s">
        <v>38</v>
      </c>
      <c r="J30" s="31">
        <v>6.8</v>
      </c>
      <c r="K30" s="71">
        <v>16000</v>
      </c>
      <c r="L30" s="66">
        <f>K30-(K30*0.1)</f>
        <v>14400</v>
      </c>
    </row>
    <row r="31" spans="2:12" ht="12.7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2:12" ht="12.7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 ht="12.7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 ht="12.75">
      <c r="B34" s="74" t="s">
        <v>177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 ht="12.75">
      <c r="B35" s="74" t="s">
        <v>178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8" ht="12.75">
      <c r="B36" s="5"/>
      <c r="C36" s="75"/>
      <c r="D36" s="5"/>
      <c r="E36" s="5"/>
      <c r="F36" s="5"/>
      <c r="G36" s="5"/>
      <c r="H36" s="5"/>
    </row>
    <row r="37" spans="2:8" ht="12.75">
      <c r="B37" s="5"/>
      <c r="C37" s="75"/>
      <c r="D37" s="5"/>
      <c r="E37" s="5"/>
      <c r="F37" s="5"/>
      <c r="G37" s="5"/>
      <c r="H37" s="5"/>
    </row>
  </sheetData>
  <sheetProtection selectLockedCells="1" selectUnlockedCells="1"/>
  <mergeCells count="38">
    <mergeCell ref="K5:L5"/>
    <mergeCell ref="B6:K6"/>
    <mergeCell ref="E7:F7"/>
    <mergeCell ref="G7:H7"/>
    <mergeCell ref="D8:D14"/>
    <mergeCell ref="E8:F14"/>
    <mergeCell ref="G8:H14"/>
    <mergeCell ref="I8:I14"/>
    <mergeCell ref="E15:F15"/>
    <mergeCell ref="G15:H15"/>
    <mergeCell ref="I15:I16"/>
    <mergeCell ref="D16:D20"/>
    <mergeCell ref="E16:F16"/>
    <mergeCell ref="G16:H16"/>
    <mergeCell ref="E17:F20"/>
    <mergeCell ref="G17:H20"/>
    <mergeCell ref="I17:I20"/>
    <mergeCell ref="E21:F21"/>
    <mergeCell ref="G21:H21"/>
    <mergeCell ref="I21:I24"/>
    <mergeCell ref="E22:F22"/>
    <mergeCell ref="G22:H22"/>
    <mergeCell ref="E23:F23"/>
    <mergeCell ref="G23:H23"/>
    <mergeCell ref="E24:F24"/>
    <mergeCell ref="G24:H24"/>
    <mergeCell ref="D25:D26"/>
    <mergeCell ref="E25:F26"/>
    <mergeCell ref="G25:H26"/>
    <mergeCell ref="I25:I26"/>
    <mergeCell ref="B27:L27"/>
    <mergeCell ref="B28:L28"/>
    <mergeCell ref="E29:F29"/>
    <mergeCell ref="G29:H29"/>
    <mergeCell ref="E30:F30"/>
    <mergeCell ref="G30:H30"/>
    <mergeCell ref="B31:L31"/>
    <mergeCell ref="B35:L35"/>
  </mergeCells>
  <printOptions/>
  <pageMargins left="0.03958333333333333" right="0.03958333333333333" top="0" bottom="0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1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2.125" style="0" customWidth="1"/>
    <col min="2" max="2" width="23.125" style="0" customWidth="1"/>
    <col min="3" max="3" width="8.125" style="0" customWidth="1"/>
    <col min="4" max="4" width="7.625" style="0" customWidth="1"/>
    <col min="5" max="5" width="9.25390625" style="0" customWidth="1"/>
    <col min="6" max="6" width="6.00390625" style="0" customWidth="1"/>
    <col min="7" max="7" width="9.875" style="0" customWidth="1"/>
    <col min="8" max="8" width="0" style="0" hidden="1" customWidth="1"/>
    <col min="9" max="9" width="17.125" style="0" customWidth="1"/>
    <col min="10" max="10" width="7.50390625" style="0" customWidth="1"/>
    <col min="11" max="11" width="9.625" style="0" customWidth="1"/>
    <col min="12" max="12" width="1.37890625" style="0" customWidth="1"/>
    <col min="256" max="16384" width="11.625" style="0" customWidth="1"/>
  </cols>
  <sheetData>
    <row r="1" spans="2:5" ht="12.75">
      <c r="B1" s="1" t="s">
        <v>0</v>
      </c>
      <c r="E1" s="2" t="s">
        <v>1</v>
      </c>
    </row>
    <row r="2" spans="2:5" ht="12.75">
      <c r="B2" s="2"/>
      <c r="E2" s="2" t="s">
        <v>2</v>
      </c>
    </row>
    <row r="3" spans="2:6" ht="12.75">
      <c r="B3" s="2"/>
      <c r="E3" t="s">
        <v>3</v>
      </c>
      <c r="F3" s="2"/>
    </row>
    <row r="4" spans="5:10" ht="12.75">
      <c r="E4" s="3" t="s">
        <v>4</v>
      </c>
      <c r="I4" s="4"/>
      <c r="J4" s="5"/>
    </row>
    <row r="5" spans="2:13" ht="21" customHeight="1">
      <c r="B5" s="5"/>
      <c r="K5" s="62">
        <v>41699</v>
      </c>
      <c r="L5" s="62"/>
      <c r="M5" s="76"/>
    </row>
    <row r="6" spans="2:13" ht="12.75">
      <c r="B6" s="8" t="s">
        <v>179</v>
      </c>
      <c r="C6" s="8"/>
      <c r="D6" s="8"/>
      <c r="E6" s="8"/>
      <c r="F6" s="8"/>
      <c r="G6" s="8"/>
      <c r="H6" s="8"/>
      <c r="I6" s="8"/>
      <c r="J6" s="8"/>
      <c r="K6" s="8"/>
      <c r="L6" s="63"/>
      <c r="M6" s="63"/>
    </row>
    <row r="7" spans="2:13" ht="68.25" customHeight="1">
      <c r="B7" s="10" t="s">
        <v>7</v>
      </c>
      <c r="C7" s="10" t="s">
        <v>180</v>
      </c>
      <c r="D7" s="10" t="s">
        <v>181</v>
      </c>
      <c r="E7" s="10" t="s">
        <v>182</v>
      </c>
      <c r="F7" s="10"/>
      <c r="G7" s="10" t="s">
        <v>125</v>
      </c>
      <c r="H7" s="10"/>
      <c r="I7" s="10" t="s">
        <v>126</v>
      </c>
      <c r="J7" s="10" t="s">
        <v>13</v>
      </c>
      <c r="K7" s="10" t="s">
        <v>53</v>
      </c>
      <c r="L7" s="10"/>
      <c r="M7" s="10" t="s">
        <v>127</v>
      </c>
    </row>
    <row r="8" spans="2:13" ht="15" customHeight="1">
      <c r="B8" s="77" t="s">
        <v>183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2:13" ht="13.5" customHeight="1">
      <c r="B9" s="64" t="s">
        <v>184</v>
      </c>
      <c r="C9" s="64"/>
      <c r="D9" s="64"/>
      <c r="E9" s="64"/>
      <c r="F9" s="64"/>
      <c r="G9" s="64"/>
      <c r="H9" s="64"/>
      <c r="I9" s="64"/>
      <c r="J9" s="64"/>
      <c r="K9" s="78">
        <v>78732</v>
      </c>
      <c r="L9" s="79"/>
      <c r="M9" s="80">
        <f>K9-(K9*0.1)</f>
        <v>70858.8</v>
      </c>
    </row>
    <row r="10" spans="2:13" ht="12.75" customHeight="1">
      <c r="B10" s="81" t="s">
        <v>185</v>
      </c>
      <c r="C10" s="82" t="s">
        <v>186</v>
      </c>
      <c r="D10" s="68" t="s">
        <v>145</v>
      </c>
      <c r="E10" s="83" t="s">
        <v>149</v>
      </c>
      <c r="F10" s="83"/>
      <c r="G10" s="83" t="s">
        <v>150</v>
      </c>
      <c r="H10" s="83"/>
      <c r="I10" s="68" t="s">
        <v>187</v>
      </c>
      <c r="J10" s="84">
        <v>105</v>
      </c>
      <c r="K10" s="85">
        <v>86832</v>
      </c>
      <c r="L10" s="86"/>
      <c r="M10" s="80">
        <f>K10-(K10*0.1)</f>
        <v>78148.8</v>
      </c>
    </row>
    <row r="11" spans="2:13" ht="12.75">
      <c r="B11" s="81" t="s">
        <v>188</v>
      </c>
      <c r="C11" s="82"/>
      <c r="D11" s="68"/>
      <c r="E11" s="83"/>
      <c r="F11" s="83"/>
      <c r="G11" s="83"/>
      <c r="H11" s="83"/>
      <c r="I11" s="68"/>
      <c r="J11" s="84">
        <v>105</v>
      </c>
      <c r="K11" s="85">
        <v>88732</v>
      </c>
      <c r="L11" s="86"/>
      <c r="M11" s="80">
        <f>K11-(K11*0.1)</f>
        <v>79858.8</v>
      </c>
    </row>
    <row r="12" spans="2:13" ht="12.75">
      <c r="B12" s="81" t="s">
        <v>189</v>
      </c>
      <c r="C12" s="82"/>
      <c r="D12" s="68"/>
      <c r="E12" s="83"/>
      <c r="F12" s="83"/>
      <c r="G12" s="83"/>
      <c r="H12" s="83"/>
      <c r="I12" s="68"/>
      <c r="J12" s="84">
        <v>105</v>
      </c>
      <c r="K12" s="85">
        <v>87732</v>
      </c>
      <c r="L12" s="86"/>
      <c r="M12" s="80">
        <f>K12-(K12*0.1)</f>
        <v>78958.8</v>
      </c>
    </row>
    <row r="13" spans="2:13" ht="12.75">
      <c r="B13" s="77" t="s">
        <v>190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>
        <f>K13-(K13*0.1)</f>
        <v>0</v>
      </c>
    </row>
    <row r="14" spans="2:13" ht="12.75">
      <c r="B14" s="64" t="s">
        <v>191</v>
      </c>
      <c r="C14" s="64"/>
      <c r="D14" s="64"/>
      <c r="E14" s="64"/>
      <c r="F14" s="64"/>
      <c r="G14" s="64"/>
      <c r="H14" s="64"/>
      <c r="I14" s="64"/>
      <c r="J14" s="64"/>
      <c r="K14" s="78">
        <v>89100</v>
      </c>
      <c r="L14" s="79"/>
      <c r="M14" s="80">
        <f>K14-(K14*0.1)</f>
        <v>80190</v>
      </c>
    </row>
    <row r="15" spans="2:13" ht="12.75" customHeight="1">
      <c r="B15" s="81" t="s">
        <v>192</v>
      </c>
      <c r="C15" s="82" t="s">
        <v>193</v>
      </c>
      <c r="D15" s="68" t="s">
        <v>145</v>
      </c>
      <c r="E15" s="83" t="s">
        <v>149</v>
      </c>
      <c r="F15" s="83"/>
      <c r="G15" s="83" t="s">
        <v>150</v>
      </c>
      <c r="H15" s="83"/>
      <c r="I15" s="68" t="s">
        <v>187</v>
      </c>
      <c r="J15" s="84">
        <v>111</v>
      </c>
      <c r="K15" s="85">
        <v>97600</v>
      </c>
      <c r="L15" s="86"/>
      <c r="M15" s="80">
        <f>K15-(K15*0.1)</f>
        <v>87840</v>
      </c>
    </row>
    <row r="16" spans="2:13" ht="12.75">
      <c r="B16" s="81" t="s">
        <v>194</v>
      </c>
      <c r="C16" s="82"/>
      <c r="D16" s="68"/>
      <c r="E16" s="83"/>
      <c r="F16" s="83"/>
      <c r="G16" s="83"/>
      <c r="H16" s="83"/>
      <c r="I16" s="68"/>
      <c r="J16" s="84">
        <v>111</v>
      </c>
      <c r="K16" s="85">
        <v>99100</v>
      </c>
      <c r="L16" s="86"/>
      <c r="M16" s="80">
        <f>K16-(K16*0.1)</f>
        <v>89190</v>
      </c>
    </row>
    <row r="17" spans="2:13" ht="12.75">
      <c r="B17" s="81" t="s">
        <v>195</v>
      </c>
      <c r="C17" s="82"/>
      <c r="D17" s="68"/>
      <c r="E17" s="83"/>
      <c r="F17" s="83"/>
      <c r="G17" s="83"/>
      <c r="H17" s="83"/>
      <c r="I17" s="68"/>
      <c r="J17" s="84">
        <v>111</v>
      </c>
      <c r="K17" s="85">
        <v>99100</v>
      </c>
      <c r="L17" s="86"/>
      <c r="M17" s="80">
        <f>K17-(K17*0.1)</f>
        <v>89190</v>
      </c>
    </row>
    <row r="18" spans="2:13" ht="12.75">
      <c r="B18" s="77" t="s">
        <v>196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>
        <f>K18-(K18*0.1)</f>
        <v>0</v>
      </c>
    </row>
    <row r="19" spans="2:13" ht="12.75">
      <c r="B19" s="64" t="s">
        <v>197</v>
      </c>
      <c r="C19" s="64"/>
      <c r="D19" s="64"/>
      <c r="E19" s="64"/>
      <c r="F19" s="64"/>
      <c r="G19" s="64"/>
      <c r="H19" s="64"/>
      <c r="I19" s="64"/>
      <c r="J19" s="64"/>
      <c r="K19" s="78">
        <v>96431</v>
      </c>
      <c r="L19" s="79"/>
      <c r="M19" s="80">
        <f>K19-(K19*0.1)</f>
        <v>86787.9</v>
      </c>
    </row>
    <row r="20" spans="2:13" ht="12.75" customHeight="1">
      <c r="B20" s="81" t="s">
        <v>198</v>
      </c>
      <c r="C20" s="82" t="s">
        <v>199</v>
      </c>
      <c r="D20" s="68" t="s">
        <v>145</v>
      </c>
      <c r="E20" s="83" t="s">
        <v>149</v>
      </c>
      <c r="F20" s="83"/>
      <c r="G20" s="83" t="s">
        <v>150</v>
      </c>
      <c r="H20" s="83"/>
      <c r="I20" s="68" t="s">
        <v>200</v>
      </c>
      <c r="J20" s="84">
        <v>119</v>
      </c>
      <c r="K20" s="85">
        <v>107931</v>
      </c>
      <c r="L20" s="86"/>
      <c r="M20" s="80">
        <f>K20-(K20*0.1)</f>
        <v>97137.9</v>
      </c>
    </row>
    <row r="21" spans="2:13" ht="12.75">
      <c r="B21" s="81" t="s">
        <v>201</v>
      </c>
      <c r="C21" s="82"/>
      <c r="D21" s="68"/>
      <c r="E21" s="83"/>
      <c r="F21" s="83"/>
      <c r="G21" s="83"/>
      <c r="H21" s="83"/>
      <c r="I21" s="68"/>
      <c r="J21" s="84">
        <v>119</v>
      </c>
      <c r="K21" s="85">
        <v>110431</v>
      </c>
      <c r="L21" s="86"/>
      <c r="M21" s="80">
        <f>K21-(K21*0.1)</f>
        <v>99387.9</v>
      </c>
    </row>
    <row r="22" spans="2:13" ht="24.75" customHeight="1">
      <c r="B22" s="81" t="s">
        <v>202</v>
      </c>
      <c r="C22" s="82"/>
      <c r="D22" s="68"/>
      <c r="E22" s="83"/>
      <c r="F22" s="83"/>
      <c r="G22" s="83"/>
      <c r="H22" s="83"/>
      <c r="I22" s="83" t="s">
        <v>203</v>
      </c>
      <c r="J22" s="84">
        <v>117</v>
      </c>
      <c r="K22" s="85">
        <v>109431</v>
      </c>
      <c r="L22" s="86"/>
      <c r="M22" s="80">
        <f>K22-(K22*0.1)</f>
        <v>98487.9</v>
      </c>
    </row>
    <row r="23" spans="2:13" ht="12.75">
      <c r="B23" s="77" t="s">
        <v>204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>
        <f>K23-(K23*0.1)</f>
        <v>0</v>
      </c>
    </row>
    <row r="24" spans="2:13" ht="12.75">
      <c r="B24" s="64" t="s">
        <v>205</v>
      </c>
      <c r="C24" s="64"/>
      <c r="D24" s="64"/>
      <c r="E24" s="64"/>
      <c r="F24" s="64"/>
      <c r="G24" s="64"/>
      <c r="H24" s="64"/>
      <c r="I24" s="64"/>
      <c r="J24" s="64"/>
      <c r="K24" s="78">
        <v>109470</v>
      </c>
      <c r="L24" s="79"/>
      <c r="M24" s="80">
        <f>K24-(K24*0.1)</f>
        <v>98523</v>
      </c>
    </row>
    <row r="25" spans="2:13" ht="12.75" customHeight="1">
      <c r="B25" s="87" t="s">
        <v>206</v>
      </c>
      <c r="C25" s="82" t="s">
        <v>207</v>
      </c>
      <c r="D25" s="68" t="s">
        <v>145</v>
      </c>
      <c r="E25" s="83" t="s">
        <v>149</v>
      </c>
      <c r="F25" s="83"/>
      <c r="G25" s="83" t="s">
        <v>150</v>
      </c>
      <c r="H25" s="83"/>
      <c r="I25" s="68" t="s">
        <v>200</v>
      </c>
      <c r="J25" s="84">
        <v>140</v>
      </c>
      <c r="K25" s="85">
        <v>120970</v>
      </c>
      <c r="L25" s="88"/>
      <c r="M25" s="80">
        <f>K25-(K25*0.1)</f>
        <v>108873</v>
      </c>
    </row>
    <row r="26" spans="2:13" ht="20.25" customHeight="1">
      <c r="B26" s="87" t="s">
        <v>208</v>
      </c>
      <c r="C26" s="82"/>
      <c r="D26" s="68"/>
      <c r="E26" s="83"/>
      <c r="F26" s="83"/>
      <c r="G26" s="83"/>
      <c r="H26" s="83"/>
      <c r="I26" s="68"/>
      <c r="J26" s="84">
        <v>140</v>
      </c>
      <c r="K26" s="85">
        <v>123470</v>
      </c>
      <c r="L26" s="88"/>
      <c r="M26" s="80">
        <f>K26-(K26*0.1)</f>
        <v>111123</v>
      </c>
    </row>
    <row r="27" spans="2:13" ht="23.25" customHeight="1">
      <c r="B27" s="87" t="s">
        <v>209</v>
      </c>
      <c r="C27" s="82"/>
      <c r="D27" s="68"/>
      <c r="E27" s="83"/>
      <c r="F27" s="83"/>
      <c r="G27" s="83"/>
      <c r="H27" s="83"/>
      <c r="I27" s="83" t="s">
        <v>203</v>
      </c>
      <c r="J27" s="84">
        <v>138</v>
      </c>
      <c r="K27" s="85">
        <v>122470</v>
      </c>
      <c r="L27" s="88"/>
      <c r="M27" s="80">
        <f>K27-(K27*0.1)</f>
        <v>110223</v>
      </c>
    </row>
    <row r="28" spans="2:13" ht="12.75">
      <c r="B28" s="77" t="s">
        <v>210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>
        <f>K28-(K28*0.1)</f>
        <v>0</v>
      </c>
    </row>
    <row r="29" spans="2:13" ht="12.75">
      <c r="B29" s="64" t="s">
        <v>211</v>
      </c>
      <c r="C29" s="64"/>
      <c r="D29" s="64"/>
      <c r="E29" s="64"/>
      <c r="F29" s="64"/>
      <c r="G29" s="64"/>
      <c r="H29" s="64"/>
      <c r="I29" s="64"/>
      <c r="J29" s="64"/>
      <c r="K29" s="78">
        <v>147369</v>
      </c>
      <c r="L29" s="79"/>
      <c r="M29" s="80">
        <f>K29-(K29*0.1)</f>
        <v>132632.1</v>
      </c>
    </row>
    <row r="30" spans="2:13" ht="24.75" customHeight="1">
      <c r="B30" s="87" t="s">
        <v>212</v>
      </c>
      <c r="C30" s="82" t="s">
        <v>213</v>
      </c>
      <c r="D30" s="68" t="s">
        <v>158</v>
      </c>
      <c r="E30" s="83" t="s">
        <v>159</v>
      </c>
      <c r="F30" s="83"/>
      <c r="G30" s="83" t="s">
        <v>160</v>
      </c>
      <c r="H30" s="83"/>
      <c r="I30" s="89" t="s">
        <v>214</v>
      </c>
      <c r="J30" s="68">
        <v>209</v>
      </c>
      <c r="K30" s="85">
        <v>162369</v>
      </c>
      <c r="L30" s="88"/>
      <c r="M30" s="80">
        <f>K30-(K30*0.1)</f>
        <v>146132.1</v>
      </c>
    </row>
    <row r="31" spans="2:13" ht="25.5" customHeight="1">
      <c r="B31" s="87" t="s">
        <v>215</v>
      </c>
      <c r="C31" s="82"/>
      <c r="D31" s="68"/>
      <c r="E31" s="83"/>
      <c r="F31" s="83"/>
      <c r="G31" s="83"/>
      <c r="H31" s="83"/>
      <c r="I31" s="89" t="s">
        <v>216</v>
      </c>
      <c r="J31" s="68">
        <v>215</v>
      </c>
      <c r="K31" s="85">
        <v>166369</v>
      </c>
      <c r="L31" s="88"/>
      <c r="M31" s="80">
        <f>K31-(K31*0.1)</f>
        <v>149732.1</v>
      </c>
    </row>
    <row r="32" spans="2:13" ht="23.25" customHeight="1">
      <c r="B32" s="87" t="s">
        <v>217</v>
      </c>
      <c r="C32" s="82"/>
      <c r="D32" s="68"/>
      <c r="E32" s="83"/>
      <c r="F32" s="83"/>
      <c r="G32" s="83"/>
      <c r="H32" s="83"/>
      <c r="I32" s="89" t="s">
        <v>214</v>
      </c>
      <c r="J32" s="68">
        <v>209</v>
      </c>
      <c r="K32" s="85">
        <v>163369</v>
      </c>
      <c r="L32" s="88"/>
      <c r="M32" s="80">
        <f>K32-(K32*0.1)</f>
        <v>147032.1</v>
      </c>
    </row>
    <row r="33" spans="2:13" ht="12.75">
      <c r="B33" s="77" t="s">
        <v>218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>
        <f>K33-(K33*0.1)</f>
        <v>0</v>
      </c>
    </row>
    <row r="34" spans="2:13" ht="12.75">
      <c r="B34" s="64" t="s">
        <v>219</v>
      </c>
      <c r="C34" s="64"/>
      <c r="D34" s="64"/>
      <c r="E34" s="64"/>
      <c r="F34" s="64"/>
      <c r="G34" s="64"/>
      <c r="H34" s="64"/>
      <c r="I34" s="64"/>
      <c r="J34" s="64"/>
      <c r="K34" s="78">
        <v>169270</v>
      </c>
      <c r="L34" s="79"/>
      <c r="M34" s="80">
        <f>K34-(K34*0.1)</f>
        <v>152343</v>
      </c>
    </row>
    <row r="35" spans="2:13" ht="24" customHeight="1">
      <c r="B35" s="81" t="s">
        <v>220</v>
      </c>
      <c r="C35" s="82" t="s">
        <v>221</v>
      </c>
      <c r="D35" s="68" t="s">
        <v>49</v>
      </c>
      <c r="E35" s="83" t="s">
        <v>146</v>
      </c>
      <c r="F35" s="83"/>
      <c r="G35" s="83" t="s">
        <v>142</v>
      </c>
      <c r="H35" s="83"/>
      <c r="I35" s="89" t="s">
        <v>214</v>
      </c>
      <c r="J35" s="68">
        <v>224</v>
      </c>
      <c r="K35" s="85">
        <v>187270</v>
      </c>
      <c r="L35" s="88"/>
      <c r="M35" s="80">
        <f>K35-(K35*0.1)</f>
        <v>168543</v>
      </c>
    </row>
    <row r="36" spans="2:13" ht="25.5" customHeight="1">
      <c r="B36" s="81" t="s">
        <v>222</v>
      </c>
      <c r="C36" s="82"/>
      <c r="D36" s="68"/>
      <c r="E36" s="83"/>
      <c r="F36" s="83"/>
      <c r="G36" s="83"/>
      <c r="H36" s="83"/>
      <c r="I36" s="89" t="s">
        <v>216</v>
      </c>
      <c r="J36" s="68">
        <v>230</v>
      </c>
      <c r="K36" s="85">
        <v>191270</v>
      </c>
      <c r="L36" s="88"/>
      <c r="M36" s="80">
        <f>K36-(K36*0.1)</f>
        <v>172143</v>
      </c>
    </row>
    <row r="37" spans="2:13" ht="25.5" customHeight="1">
      <c r="B37" s="81" t="s">
        <v>223</v>
      </c>
      <c r="C37" s="82"/>
      <c r="D37" s="68"/>
      <c r="E37" s="83"/>
      <c r="F37" s="83"/>
      <c r="G37" s="83"/>
      <c r="H37" s="83"/>
      <c r="I37" s="89" t="s">
        <v>214</v>
      </c>
      <c r="J37" s="68">
        <v>224</v>
      </c>
      <c r="K37" s="85">
        <v>187270</v>
      </c>
      <c r="L37" s="88"/>
      <c r="M37" s="80">
        <f>K37-(K37*0.1)</f>
        <v>168543</v>
      </c>
    </row>
    <row r="38" spans="2:13" ht="12.75">
      <c r="B38" s="77" t="s">
        <v>224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>
        <f>K38-(K38*0.1)</f>
        <v>0</v>
      </c>
    </row>
    <row r="39" spans="2:13" ht="23.25" customHeight="1">
      <c r="B39" s="90" t="s">
        <v>225</v>
      </c>
      <c r="C39" s="91" t="s">
        <v>226</v>
      </c>
      <c r="D39" s="83" t="s">
        <v>19</v>
      </c>
      <c r="E39" s="83" t="s">
        <v>166</v>
      </c>
      <c r="F39" s="83"/>
      <c r="G39" s="83" t="s">
        <v>167</v>
      </c>
      <c r="H39" s="83"/>
      <c r="I39" s="83" t="s">
        <v>216</v>
      </c>
      <c r="J39" s="83">
        <v>235</v>
      </c>
      <c r="K39" s="92">
        <v>201958</v>
      </c>
      <c r="L39" s="88"/>
      <c r="M39" s="80">
        <f>K39-(K39*0.1)</f>
        <v>181762.2</v>
      </c>
    </row>
    <row r="40" spans="2:13" ht="12.75">
      <c r="B40" s="77" t="s">
        <v>227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>
        <f>K40-(K40*0.1)</f>
        <v>0</v>
      </c>
    </row>
    <row r="41" spans="2:13" ht="25.5" customHeight="1">
      <c r="B41" s="93" t="s">
        <v>228</v>
      </c>
      <c r="C41" s="94" t="s">
        <v>229</v>
      </c>
      <c r="D41" s="95" t="s">
        <v>19</v>
      </c>
      <c r="E41" s="95" t="s">
        <v>166</v>
      </c>
      <c r="F41" s="95"/>
      <c r="G41" s="95" t="s">
        <v>167</v>
      </c>
      <c r="H41" s="95"/>
      <c r="I41" s="95" t="s">
        <v>216</v>
      </c>
      <c r="J41" s="95">
        <v>235</v>
      </c>
      <c r="K41" s="96">
        <v>219895</v>
      </c>
      <c r="L41" s="97"/>
      <c r="M41" s="80">
        <f>K41-(K41*0.1)</f>
        <v>197905.5</v>
      </c>
    </row>
    <row r="42" spans="2:13" ht="12.7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2:13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98"/>
    </row>
    <row r="44" spans="2:13" ht="12.7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98"/>
    </row>
    <row r="45" spans="2:12" ht="12.75">
      <c r="B45" s="74" t="s">
        <v>177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3" ht="12.75">
      <c r="B46" s="74" t="s">
        <v>178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99"/>
    </row>
    <row r="47" spans="2:12" ht="12.75" customHeight="1">
      <c r="B47" s="100" t="s">
        <v>230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 ht="12.75" customHeight="1">
      <c r="B48" s="100" t="s">
        <v>231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 ht="12.75">
      <c r="B49" s="101" t="s">
        <v>232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 ht="12.75">
      <c r="B50" s="101" t="s">
        <v>233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 ht="12.75">
      <c r="B51" s="101" t="s">
        <v>234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</sheetData>
  <sheetProtection selectLockedCells="1" selectUnlockedCells="1"/>
  <mergeCells count="58">
    <mergeCell ref="K5:L5"/>
    <mergeCell ref="B6:K6"/>
    <mergeCell ref="E7:F7"/>
    <mergeCell ref="G7:H7"/>
    <mergeCell ref="K7:L7"/>
    <mergeCell ref="B8:M8"/>
    <mergeCell ref="B9:J9"/>
    <mergeCell ref="C10:C12"/>
    <mergeCell ref="D10:D12"/>
    <mergeCell ref="E10:F12"/>
    <mergeCell ref="G10:H12"/>
    <mergeCell ref="I10:I12"/>
    <mergeCell ref="B13:M13"/>
    <mergeCell ref="B14:J14"/>
    <mergeCell ref="C15:C17"/>
    <mergeCell ref="D15:D17"/>
    <mergeCell ref="E15:F17"/>
    <mergeCell ref="G15:H17"/>
    <mergeCell ref="I15:I17"/>
    <mergeCell ref="B18:M18"/>
    <mergeCell ref="B19:J19"/>
    <mergeCell ref="C20:C22"/>
    <mergeCell ref="D20:D22"/>
    <mergeCell ref="E20:F22"/>
    <mergeCell ref="G20:H22"/>
    <mergeCell ref="I20:I21"/>
    <mergeCell ref="B23:M23"/>
    <mergeCell ref="B24:J24"/>
    <mergeCell ref="C25:C27"/>
    <mergeCell ref="D25:D27"/>
    <mergeCell ref="E25:F27"/>
    <mergeCell ref="G25:H27"/>
    <mergeCell ref="I25:I26"/>
    <mergeCell ref="B28:M28"/>
    <mergeCell ref="B29:J29"/>
    <mergeCell ref="C30:C32"/>
    <mergeCell ref="D30:D32"/>
    <mergeCell ref="E30:F32"/>
    <mergeCell ref="G30:H32"/>
    <mergeCell ref="B33:M33"/>
    <mergeCell ref="B34:J34"/>
    <mergeCell ref="C35:C37"/>
    <mergeCell ref="D35:D37"/>
    <mergeCell ref="E35:F37"/>
    <mergeCell ref="G35:H37"/>
    <mergeCell ref="B38:M38"/>
    <mergeCell ref="E39:F39"/>
    <mergeCell ref="G39:H39"/>
    <mergeCell ref="B40:M40"/>
    <mergeCell ref="E41:F41"/>
    <mergeCell ref="G41:H41"/>
    <mergeCell ref="B42:M42"/>
    <mergeCell ref="B46:L46"/>
    <mergeCell ref="B47:L47"/>
    <mergeCell ref="B48:L48"/>
    <mergeCell ref="B49:L49"/>
    <mergeCell ref="B50:L50"/>
    <mergeCell ref="B51:L51"/>
  </mergeCells>
  <printOptions/>
  <pageMargins left="0.03958333333333333" right="0.03958333333333333" top="0" bottom="0" header="0.5118055555555555" footer="0.5118055555555555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showGridLines="0" workbookViewId="0" topLeftCell="A1">
      <selection activeCell="Q18" sqref="Q18"/>
    </sheetView>
  </sheetViews>
  <sheetFormatPr defaultColWidth="9.00390625" defaultRowHeight="12.75"/>
  <cols>
    <col min="1" max="1" width="2.125" style="0" customWidth="1"/>
    <col min="2" max="2" width="12.375" style="0" customWidth="1"/>
    <col min="3" max="3" width="8.125" style="0" customWidth="1"/>
    <col min="5" max="5" width="9.25390625" style="0" customWidth="1"/>
    <col min="6" max="6" width="1.37890625" style="0" customWidth="1"/>
    <col min="7" max="7" width="7.00390625" style="0" customWidth="1"/>
    <col min="8" max="8" width="0" style="0" hidden="1" customWidth="1"/>
    <col min="9" max="9" width="14.625" style="0" customWidth="1"/>
    <col min="10" max="10" width="7.50390625" style="0" customWidth="1"/>
    <col min="11" max="11" width="9.625" style="0" customWidth="1"/>
    <col min="12" max="12" width="1.37890625" style="0" customWidth="1"/>
    <col min="256" max="16384" width="11.625" style="0" customWidth="1"/>
  </cols>
  <sheetData>
    <row r="1" spans="2:5" ht="12.75">
      <c r="B1" s="1" t="s">
        <v>0</v>
      </c>
      <c r="E1" s="2" t="s">
        <v>1</v>
      </c>
    </row>
    <row r="2" spans="2:5" ht="12.75">
      <c r="B2" s="2"/>
      <c r="E2" s="2" t="s">
        <v>2</v>
      </c>
    </row>
    <row r="3" spans="2:6" ht="12.75">
      <c r="B3" s="2"/>
      <c r="E3" t="s">
        <v>3</v>
      </c>
      <c r="F3" s="2"/>
    </row>
    <row r="4" spans="5:10" ht="12.75">
      <c r="E4" s="3" t="s">
        <v>4</v>
      </c>
      <c r="I4" s="4"/>
      <c r="J4" s="5"/>
    </row>
    <row r="5" spans="1:12" ht="12" customHeight="1">
      <c r="A5" s="7"/>
      <c r="B5" s="102" t="s">
        <v>235</v>
      </c>
      <c r="C5" s="102"/>
      <c r="D5" s="102"/>
      <c r="E5" s="102"/>
      <c r="F5" s="102"/>
      <c r="G5" s="102"/>
      <c r="H5" s="102"/>
      <c r="I5" s="102"/>
      <c r="J5" s="102"/>
      <c r="K5" s="102"/>
      <c r="L5" s="76"/>
    </row>
    <row r="6" spans="1:14" ht="48" customHeight="1">
      <c r="A6" s="103"/>
      <c r="B6" s="10" t="s">
        <v>7</v>
      </c>
      <c r="C6" s="10" t="s">
        <v>122</v>
      </c>
      <c r="D6" s="10" t="s">
        <v>123</v>
      </c>
      <c r="E6" s="10" t="s">
        <v>236</v>
      </c>
      <c r="F6" s="10"/>
      <c r="G6" s="10" t="s">
        <v>237</v>
      </c>
      <c r="H6" s="10"/>
      <c r="I6" s="10" t="s">
        <v>126</v>
      </c>
      <c r="J6" s="10" t="s">
        <v>13</v>
      </c>
      <c r="K6" s="10" t="s">
        <v>238</v>
      </c>
      <c r="L6" s="10"/>
      <c r="M6" s="11" t="s">
        <v>239</v>
      </c>
      <c r="N6" s="104"/>
    </row>
    <row r="7" spans="1:13" ht="12.75" customHeight="1">
      <c r="A7" s="103"/>
      <c r="B7" s="105"/>
      <c r="C7" s="105"/>
      <c r="D7" s="106" t="s">
        <v>240</v>
      </c>
      <c r="E7" s="106"/>
      <c r="F7" s="106"/>
      <c r="G7" s="106"/>
      <c r="H7" s="106"/>
      <c r="I7" s="106"/>
      <c r="J7" s="106"/>
      <c r="K7" s="106"/>
      <c r="L7" s="106"/>
      <c r="M7" s="107"/>
    </row>
    <row r="8" spans="1:13" ht="12.75" customHeight="1">
      <c r="A8" s="103"/>
      <c r="B8" s="108" t="s">
        <v>241</v>
      </c>
      <c r="C8" s="109" t="s">
        <v>242</v>
      </c>
      <c r="D8" s="83" t="s">
        <v>19</v>
      </c>
      <c r="E8" s="83" t="s">
        <v>243</v>
      </c>
      <c r="F8" s="83"/>
      <c r="G8" s="83">
        <v>97</v>
      </c>
      <c r="H8" s="83"/>
      <c r="I8" s="68" t="s">
        <v>244</v>
      </c>
      <c r="J8" s="84">
        <v>5</v>
      </c>
      <c r="K8" s="110">
        <v>51.77</v>
      </c>
      <c r="L8" s="111"/>
      <c r="M8" s="112">
        <f>K8-(K8*0.1)</f>
        <v>46.593</v>
      </c>
    </row>
    <row r="9" spans="1:13" ht="12.75">
      <c r="A9" s="103"/>
      <c r="B9" s="108" t="s">
        <v>245</v>
      </c>
      <c r="C9" s="109" t="s">
        <v>246</v>
      </c>
      <c r="D9" s="83"/>
      <c r="E9" s="83"/>
      <c r="F9" s="83"/>
      <c r="G9" s="83"/>
      <c r="H9" s="83"/>
      <c r="I9" s="68"/>
      <c r="J9" s="84">
        <v>5.6</v>
      </c>
      <c r="K9" s="113">
        <v>61.55</v>
      </c>
      <c r="L9" s="114"/>
      <c r="M9" s="112">
        <f>K9-(K9*0.1)</f>
        <v>55.394999999999996</v>
      </c>
    </row>
    <row r="10" spans="1:13" ht="12.75">
      <c r="A10" s="103"/>
      <c r="B10" s="108" t="s">
        <v>247</v>
      </c>
      <c r="C10" s="109" t="s">
        <v>248</v>
      </c>
      <c r="D10" s="83"/>
      <c r="E10" s="83"/>
      <c r="F10" s="83"/>
      <c r="G10" s="83"/>
      <c r="H10" s="83"/>
      <c r="I10" s="68"/>
      <c r="J10" s="84">
        <v>7</v>
      </c>
      <c r="K10" s="113">
        <v>70.79</v>
      </c>
      <c r="L10" s="114"/>
      <c r="M10" s="112">
        <f>K10-(K10*0.1)</f>
        <v>63.711000000000006</v>
      </c>
    </row>
    <row r="11" spans="1:13" ht="12.75">
      <c r="A11" s="103"/>
      <c r="B11" s="108" t="s">
        <v>249</v>
      </c>
      <c r="C11" s="109" t="s">
        <v>250</v>
      </c>
      <c r="D11" s="83"/>
      <c r="E11" s="83"/>
      <c r="F11" s="83"/>
      <c r="G11" s="83"/>
      <c r="H11" s="83"/>
      <c r="I11" s="68" t="s">
        <v>251</v>
      </c>
      <c r="J11" s="84">
        <v>11</v>
      </c>
      <c r="K11" s="113">
        <v>111.11</v>
      </c>
      <c r="L11" s="114"/>
      <c r="M11" s="112">
        <f>K11-(K11*0.1)</f>
        <v>99.999</v>
      </c>
    </row>
    <row r="12" spans="1:13" ht="12.75">
      <c r="A12" s="103"/>
      <c r="B12" s="108" t="s">
        <v>252</v>
      </c>
      <c r="C12" s="82" t="s">
        <v>253</v>
      </c>
      <c r="D12" s="83"/>
      <c r="E12" s="83"/>
      <c r="F12" s="83"/>
      <c r="G12" s="83"/>
      <c r="H12" s="83"/>
      <c r="I12" s="68" t="s">
        <v>254</v>
      </c>
      <c r="J12" s="84">
        <v>14.5</v>
      </c>
      <c r="K12" s="113">
        <v>139.2</v>
      </c>
      <c r="L12" s="114"/>
      <c r="M12" s="112">
        <f>K12-(K12*0.1)</f>
        <v>125.27999999999999</v>
      </c>
    </row>
    <row r="13" spans="1:13" ht="12.75" customHeight="1">
      <c r="A13" s="103"/>
      <c r="B13" s="108" t="s">
        <v>255</v>
      </c>
      <c r="C13" s="82" t="s">
        <v>256</v>
      </c>
      <c r="D13" s="68" t="s">
        <v>49</v>
      </c>
      <c r="E13" s="68" t="s">
        <v>243</v>
      </c>
      <c r="F13" s="68"/>
      <c r="G13" s="68">
        <v>95</v>
      </c>
      <c r="H13" s="68"/>
      <c r="I13" s="68" t="s">
        <v>257</v>
      </c>
      <c r="J13" s="115">
        <v>25</v>
      </c>
      <c r="K13" s="113">
        <v>200.11</v>
      </c>
      <c r="L13" s="114"/>
      <c r="M13" s="112">
        <f>K13-(K13*0.1)</f>
        <v>180.09900000000002</v>
      </c>
    </row>
    <row r="14" spans="1:13" ht="12.75" customHeight="1">
      <c r="A14" s="103"/>
      <c r="B14" s="108" t="s">
        <v>258</v>
      </c>
      <c r="C14" s="116" t="s">
        <v>259</v>
      </c>
      <c r="D14" s="68"/>
      <c r="E14" s="68"/>
      <c r="F14" s="68"/>
      <c r="G14" s="68"/>
      <c r="H14" s="68"/>
      <c r="I14" s="68" t="s">
        <v>260</v>
      </c>
      <c r="J14" s="68">
        <v>34</v>
      </c>
      <c r="K14" s="113">
        <v>265.06</v>
      </c>
      <c r="L14" s="114"/>
      <c r="M14" s="112">
        <f>K14-(K14*0.1)</f>
        <v>238.554</v>
      </c>
    </row>
    <row r="15" spans="1:13" ht="12.75">
      <c r="A15" s="103"/>
      <c r="B15" s="108" t="s">
        <v>261</v>
      </c>
      <c r="C15" s="82" t="s">
        <v>262</v>
      </c>
      <c r="D15" s="68"/>
      <c r="E15" s="68"/>
      <c r="F15" s="68"/>
      <c r="G15" s="68"/>
      <c r="H15" s="68"/>
      <c r="I15" s="68"/>
      <c r="J15" s="117">
        <v>35</v>
      </c>
      <c r="K15" s="113">
        <v>296.75</v>
      </c>
      <c r="L15" s="114"/>
      <c r="M15" s="112">
        <f>K15-(K15*0.1)</f>
        <v>267.075</v>
      </c>
    </row>
    <row r="16" spans="1:13" ht="12.75" customHeight="1">
      <c r="A16" s="103"/>
      <c r="B16" s="108" t="s">
        <v>263</v>
      </c>
      <c r="C16" s="82" t="s">
        <v>264</v>
      </c>
      <c r="D16" s="68"/>
      <c r="E16" s="68"/>
      <c r="F16" s="68"/>
      <c r="G16" s="68"/>
      <c r="H16" s="68"/>
      <c r="I16" s="68" t="s">
        <v>265</v>
      </c>
      <c r="J16" s="68">
        <v>60</v>
      </c>
      <c r="K16" s="113">
        <v>757.53</v>
      </c>
      <c r="L16" s="114"/>
      <c r="M16" s="112">
        <f>K16-(K16*0.1)</f>
        <v>681.7769999999999</v>
      </c>
    </row>
    <row r="17" spans="1:13" ht="12.75">
      <c r="A17" s="103"/>
      <c r="B17" s="108" t="s">
        <v>266</v>
      </c>
      <c r="C17" s="82" t="s">
        <v>267</v>
      </c>
      <c r="D17" s="68"/>
      <c r="E17" s="68"/>
      <c r="F17" s="68"/>
      <c r="G17" s="68"/>
      <c r="H17" s="68"/>
      <c r="I17" s="68"/>
      <c r="J17" s="84">
        <v>71</v>
      </c>
      <c r="K17" s="113">
        <v>832.66</v>
      </c>
      <c r="L17" s="114"/>
      <c r="M17" s="112">
        <f>K17-(K17*0.1)</f>
        <v>749.394</v>
      </c>
    </row>
    <row r="18" spans="1:13" ht="12.75">
      <c r="A18" s="103"/>
      <c r="B18" s="108" t="s">
        <v>268</v>
      </c>
      <c r="C18" s="82" t="s">
        <v>269</v>
      </c>
      <c r="D18" s="68"/>
      <c r="E18" s="68"/>
      <c r="F18" s="68"/>
      <c r="G18" s="68"/>
      <c r="H18" s="68"/>
      <c r="I18" s="83" t="s">
        <v>270</v>
      </c>
      <c r="J18" s="68">
        <v>100</v>
      </c>
      <c r="K18" s="113">
        <v>964.39</v>
      </c>
      <c r="L18" s="114"/>
      <c r="M18" s="112">
        <f>K18-(K18*0.1)</f>
        <v>867.951</v>
      </c>
    </row>
    <row r="19" spans="1:13" ht="24.75" customHeight="1">
      <c r="A19" s="103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2"/>
    </row>
    <row r="20" spans="1:13" ht="12.75">
      <c r="A20" s="103"/>
      <c r="B20" s="102" t="s">
        <v>271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19"/>
      <c r="M20" s="112"/>
    </row>
    <row r="21" spans="1:13" ht="12.75">
      <c r="A21" s="103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1"/>
      <c r="M21" s="112"/>
    </row>
    <row r="22" spans="1:13" ht="12.75" customHeight="1">
      <c r="A22" s="103"/>
      <c r="B22" s="122" t="s">
        <v>7</v>
      </c>
      <c r="C22" s="122" t="s">
        <v>122</v>
      </c>
      <c r="D22" s="48" t="s">
        <v>123</v>
      </c>
      <c r="E22" s="122" t="s">
        <v>236</v>
      </c>
      <c r="F22" s="122"/>
      <c r="G22" s="122" t="s">
        <v>272</v>
      </c>
      <c r="H22" s="122"/>
      <c r="I22" s="122" t="s">
        <v>126</v>
      </c>
      <c r="J22" s="122" t="s">
        <v>13</v>
      </c>
      <c r="K22" s="122" t="s">
        <v>238</v>
      </c>
      <c r="L22" s="122"/>
      <c r="M22" s="112"/>
    </row>
    <row r="23" spans="1:13" ht="20.25" customHeight="1">
      <c r="A23" s="103"/>
      <c r="B23" s="105"/>
      <c r="C23" s="105"/>
      <c r="D23" s="123" t="s">
        <v>240</v>
      </c>
      <c r="E23" s="123"/>
      <c r="F23" s="123"/>
      <c r="G23" s="123"/>
      <c r="H23" s="123"/>
      <c r="I23" s="123"/>
      <c r="J23" s="123"/>
      <c r="K23" s="123"/>
      <c r="L23" s="123"/>
      <c r="M23" s="112"/>
    </row>
    <row r="24" spans="1:13" ht="23.25" customHeight="1">
      <c r="A24" s="103"/>
      <c r="B24" s="108" t="s">
        <v>273</v>
      </c>
      <c r="C24" s="109" t="s">
        <v>253</v>
      </c>
      <c r="D24" s="83" t="s">
        <v>49</v>
      </c>
      <c r="E24" s="83" t="s">
        <v>243</v>
      </c>
      <c r="F24" s="83"/>
      <c r="G24" s="68">
        <v>98</v>
      </c>
      <c r="H24" s="68"/>
      <c r="I24" s="83" t="s">
        <v>274</v>
      </c>
      <c r="J24" s="84">
        <v>27</v>
      </c>
      <c r="K24" s="110">
        <v>215.07</v>
      </c>
      <c r="L24" s="111"/>
      <c r="M24" s="112">
        <f>K24-(K24*0.1)</f>
        <v>193.563</v>
      </c>
    </row>
    <row r="25" spans="1:13" ht="12.75">
      <c r="A25" s="103"/>
      <c r="B25" s="108" t="s">
        <v>275</v>
      </c>
      <c r="C25" s="109" t="s">
        <v>276</v>
      </c>
      <c r="D25" s="83"/>
      <c r="E25" s="83"/>
      <c r="F25" s="83"/>
      <c r="G25" s="68"/>
      <c r="H25" s="68"/>
      <c r="I25" s="83"/>
      <c r="J25" s="84">
        <v>33</v>
      </c>
      <c r="K25" s="113">
        <v>238.72</v>
      </c>
      <c r="L25" s="114"/>
      <c r="M25" s="112">
        <f>K25-(K25*0.1)</f>
        <v>214.848</v>
      </c>
    </row>
    <row r="26" spans="1:13" ht="12.75">
      <c r="A26" s="103"/>
      <c r="B26" s="108" t="s">
        <v>277</v>
      </c>
      <c r="C26" s="109" t="s">
        <v>278</v>
      </c>
      <c r="D26" s="83"/>
      <c r="E26" s="83"/>
      <c r="F26" s="83"/>
      <c r="G26" s="68"/>
      <c r="H26" s="68"/>
      <c r="I26" s="89" t="s">
        <v>279</v>
      </c>
      <c r="J26" s="84">
        <v>41</v>
      </c>
      <c r="K26" s="113">
        <v>356.27</v>
      </c>
      <c r="L26" s="114"/>
      <c r="M26" s="112">
        <f>K26-(K26*0.1)</f>
        <v>320.643</v>
      </c>
    </row>
    <row r="27" spans="1:13" ht="24.75" customHeight="1">
      <c r="A27" s="103"/>
      <c r="B27" s="108" t="s">
        <v>280</v>
      </c>
      <c r="C27" s="109" t="s">
        <v>281</v>
      </c>
      <c r="D27" s="83"/>
      <c r="E27" s="83"/>
      <c r="F27" s="83"/>
      <c r="G27" s="68"/>
      <c r="H27" s="68"/>
      <c r="I27" s="68" t="s">
        <v>282</v>
      </c>
      <c r="J27" s="84">
        <v>43</v>
      </c>
      <c r="K27" s="113">
        <v>466.04</v>
      </c>
      <c r="L27" s="114"/>
      <c r="M27" s="112">
        <f>K27-(K27*0.1)</f>
        <v>419.43600000000004</v>
      </c>
    </row>
    <row r="28" spans="1:13" ht="25.5" customHeight="1">
      <c r="A28" s="103"/>
      <c r="B28" s="108" t="s">
        <v>283</v>
      </c>
      <c r="C28" s="82" t="s">
        <v>264</v>
      </c>
      <c r="D28" s="83"/>
      <c r="E28" s="83"/>
      <c r="F28" s="83"/>
      <c r="G28" s="68"/>
      <c r="H28" s="68"/>
      <c r="I28" s="68" t="s">
        <v>284</v>
      </c>
      <c r="J28" s="84">
        <v>70</v>
      </c>
      <c r="K28" s="113">
        <v>668.7</v>
      </c>
      <c r="L28" s="114"/>
      <c r="M28" s="112">
        <f>K28-(K28*0.1)</f>
        <v>601.83</v>
      </c>
    </row>
    <row r="29" spans="1:13" ht="23.25" customHeight="1">
      <c r="A29" s="103"/>
      <c r="B29" s="108" t="s">
        <v>285</v>
      </c>
      <c r="C29" s="82" t="s">
        <v>267</v>
      </c>
      <c r="D29" s="68" t="s">
        <v>49</v>
      </c>
      <c r="E29" s="68" t="s">
        <v>286</v>
      </c>
      <c r="F29" s="68"/>
      <c r="G29" s="68"/>
      <c r="H29" s="68"/>
      <c r="I29" s="68" t="s">
        <v>287</v>
      </c>
      <c r="J29" s="84">
        <v>78</v>
      </c>
      <c r="K29" s="113">
        <v>951.24</v>
      </c>
      <c r="L29" s="114"/>
      <c r="M29" s="112">
        <f>K29-(K29*0.1)</f>
        <v>856.116</v>
      </c>
    </row>
    <row r="30" spans="1:13" ht="12.75">
      <c r="A30" s="103"/>
      <c r="B30" s="108" t="s">
        <v>288</v>
      </c>
      <c r="C30" s="82" t="s">
        <v>269</v>
      </c>
      <c r="D30" s="68"/>
      <c r="E30" s="68"/>
      <c r="F30" s="68"/>
      <c r="G30" s="68"/>
      <c r="H30" s="68"/>
      <c r="I30" s="68"/>
      <c r="J30" s="84">
        <v>93</v>
      </c>
      <c r="K30" s="113">
        <v>1059.46</v>
      </c>
      <c r="L30" s="114"/>
      <c r="M30" s="112">
        <f>K30-(K30*0.1)</f>
        <v>953.514</v>
      </c>
    </row>
    <row r="31" spans="1:13" ht="12.75">
      <c r="A31" s="103"/>
      <c r="B31" s="108" t="s">
        <v>289</v>
      </c>
      <c r="C31" s="82" t="s">
        <v>290</v>
      </c>
      <c r="D31" s="68"/>
      <c r="E31" s="68"/>
      <c r="F31" s="68"/>
      <c r="G31" s="68"/>
      <c r="H31" s="68"/>
      <c r="I31" s="68"/>
      <c r="J31" s="68">
        <v>200</v>
      </c>
      <c r="K31" s="113">
        <v>2445.3</v>
      </c>
      <c r="L31" s="114"/>
      <c r="M31" s="112">
        <f>K31-(K31*0.1)</f>
        <v>2200.77</v>
      </c>
    </row>
    <row r="32" ht="24" customHeight="1">
      <c r="A32" s="103"/>
    </row>
    <row r="33" spans="1:14" ht="25.5" customHeight="1">
      <c r="A33" s="103"/>
      <c r="B33" s="124"/>
      <c r="C33" s="125"/>
      <c r="D33" s="126"/>
      <c r="E33" s="126"/>
      <c r="F33" s="126"/>
      <c r="G33" s="126"/>
      <c r="H33" s="126"/>
      <c r="I33" s="127"/>
      <c r="J33" s="127"/>
      <c r="K33" s="128"/>
      <c r="L33" s="60"/>
      <c r="M33" s="129"/>
      <c r="N33" s="103"/>
    </row>
    <row r="34" spans="1:14" ht="25.5" customHeight="1">
      <c r="A34" s="103"/>
      <c r="B34" s="124"/>
      <c r="C34" s="125"/>
      <c r="D34" s="126"/>
      <c r="E34" s="126"/>
      <c r="F34" s="126"/>
      <c r="G34" s="126"/>
      <c r="H34" s="126"/>
      <c r="I34" s="127"/>
      <c r="J34" s="127"/>
      <c r="K34" s="128"/>
      <c r="L34" s="60"/>
      <c r="M34" s="129"/>
      <c r="N34" s="103"/>
    </row>
    <row r="35" spans="1:14" ht="12.75">
      <c r="A35" s="103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03"/>
    </row>
    <row r="36" spans="1:14" ht="23.25" customHeight="1">
      <c r="A36" s="103"/>
      <c r="B36" s="124"/>
      <c r="C36" s="131"/>
      <c r="D36" s="127"/>
      <c r="E36" s="127"/>
      <c r="F36" s="127"/>
      <c r="G36" s="127"/>
      <c r="H36" s="127"/>
      <c r="I36" s="127"/>
      <c r="J36" s="127"/>
      <c r="K36" s="128"/>
      <c r="L36" s="60"/>
      <c r="M36" s="129"/>
      <c r="N36" s="103"/>
    </row>
    <row r="37" spans="1:14" ht="12.75">
      <c r="A37" s="103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03"/>
    </row>
    <row r="38" spans="1:14" ht="25.5" customHeight="1">
      <c r="A38" s="103"/>
      <c r="B38" s="124"/>
      <c r="C38" s="132"/>
      <c r="D38" s="127"/>
      <c r="E38" s="127"/>
      <c r="F38" s="127"/>
      <c r="G38" s="127"/>
      <c r="H38" s="127"/>
      <c r="I38" s="127"/>
      <c r="J38" s="127"/>
      <c r="K38" s="133"/>
      <c r="L38" s="60"/>
      <c r="M38" s="129"/>
      <c r="N38" s="103"/>
    </row>
    <row r="39" spans="1:14" ht="12.75">
      <c r="A39" s="10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103"/>
    </row>
    <row r="40" spans="1:14" ht="12.75">
      <c r="A40" s="10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98"/>
      <c r="N40" s="103"/>
    </row>
    <row r="41" spans="2:13" ht="12.7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98"/>
    </row>
    <row r="42" spans="2:12" ht="12.7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3" ht="12.7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99"/>
    </row>
    <row r="44" spans="2:12" ht="12.7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 ht="12.7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 ht="12.7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</sheetData>
  <sheetProtection selectLockedCells="1" selectUnlockedCells="1"/>
  <mergeCells count="42">
    <mergeCell ref="B5:K5"/>
    <mergeCell ref="E6:F6"/>
    <mergeCell ref="G6:H6"/>
    <mergeCell ref="K6:L6"/>
    <mergeCell ref="B7:C7"/>
    <mergeCell ref="D7:L7"/>
    <mergeCell ref="D8:D12"/>
    <mergeCell ref="E8:F12"/>
    <mergeCell ref="G8:H12"/>
    <mergeCell ref="I8:I10"/>
    <mergeCell ref="D13:D18"/>
    <mergeCell ref="E13:F18"/>
    <mergeCell ref="G13:H18"/>
    <mergeCell ref="I14:I15"/>
    <mergeCell ref="I16:I17"/>
    <mergeCell ref="B19:L19"/>
    <mergeCell ref="B20:K20"/>
    <mergeCell ref="E22:F22"/>
    <mergeCell ref="G22:H22"/>
    <mergeCell ref="K22:L22"/>
    <mergeCell ref="B23:C23"/>
    <mergeCell ref="D23:L23"/>
    <mergeCell ref="D24:D28"/>
    <mergeCell ref="E24:F28"/>
    <mergeCell ref="G24:H31"/>
    <mergeCell ref="I24:I25"/>
    <mergeCell ref="D29:D31"/>
    <mergeCell ref="E29:F31"/>
    <mergeCell ref="I29:I31"/>
    <mergeCell ref="B35:M35"/>
    <mergeCell ref="E36:F36"/>
    <mergeCell ref="G36:H36"/>
    <mergeCell ref="B37:M37"/>
    <mergeCell ref="E38:F38"/>
    <mergeCell ref="G38:H38"/>
    <mergeCell ref="B39:M39"/>
    <mergeCell ref="B43:L43"/>
    <mergeCell ref="B44:L44"/>
    <mergeCell ref="B45:L45"/>
    <mergeCell ref="B46:L46"/>
    <mergeCell ref="B47:L47"/>
    <mergeCell ref="B48:L48"/>
  </mergeCells>
  <printOptions/>
  <pageMargins left="0.03958333333333333" right="0.03958333333333333" top="0" bottom="0" header="0.5118055555555555" footer="0.5118055555555555"/>
  <pageSetup horizontalDpi="300" verticalDpi="3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showGridLines="0" workbookViewId="0" topLeftCell="A1">
      <selection activeCell="S15" sqref="S15"/>
    </sheetView>
  </sheetViews>
  <sheetFormatPr defaultColWidth="9.00390625" defaultRowHeight="12.75"/>
  <cols>
    <col min="1" max="1" width="2.125" style="0" customWidth="1"/>
    <col min="2" max="2" width="12.375" style="0" customWidth="1"/>
    <col min="3" max="3" width="11.50390625" style="0" customWidth="1"/>
    <col min="4" max="4" width="8.125" style="0" customWidth="1"/>
    <col min="5" max="5" width="8.75390625" style="0" customWidth="1"/>
    <col min="6" max="6" width="6.625" style="0" customWidth="1"/>
    <col min="7" max="7" width="7.00390625" style="0" customWidth="1"/>
    <col min="8" max="8" width="0" style="0" hidden="1" customWidth="1"/>
    <col min="9" max="9" width="10.375" style="0" customWidth="1"/>
    <col min="10" max="10" width="7.50390625" style="0" customWidth="1"/>
    <col min="11" max="11" width="9.625" style="0" customWidth="1"/>
    <col min="12" max="12" width="1.37890625" style="0" customWidth="1"/>
    <col min="256" max="16384" width="11.625" style="0" customWidth="1"/>
  </cols>
  <sheetData>
    <row r="1" spans="2:5" ht="12.75">
      <c r="B1" s="1" t="s">
        <v>0</v>
      </c>
      <c r="E1" s="2" t="s">
        <v>1</v>
      </c>
    </row>
    <row r="2" spans="2:5" ht="12.75">
      <c r="B2" s="2"/>
      <c r="E2" s="2" t="s">
        <v>2</v>
      </c>
    </row>
    <row r="3" spans="2:6" ht="12.75">
      <c r="B3" s="2"/>
      <c r="E3" t="s">
        <v>3</v>
      </c>
      <c r="F3" s="2"/>
    </row>
    <row r="4" spans="5:10" ht="12.75">
      <c r="E4" s="3" t="s">
        <v>4</v>
      </c>
      <c r="I4" s="4"/>
      <c r="J4" s="5"/>
    </row>
    <row r="5" spans="3:11" ht="21" customHeight="1">
      <c r="C5" s="8" t="s">
        <v>291</v>
      </c>
      <c r="D5" s="8"/>
      <c r="E5" s="8"/>
      <c r="F5" s="8"/>
      <c r="G5" s="8"/>
      <c r="H5" s="8"/>
      <c r="I5" s="8"/>
      <c r="J5" s="8"/>
      <c r="K5" s="8"/>
    </row>
    <row r="6" spans="3:11" ht="7.5" customHeight="1">
      <c r="C6" s="9"/>
      <c r="D6" s="9"/>
      <c r="E6" s="9"/>
      <c r="F6" s="9"/>
      <c r="G6" s="9"/>
      <c r="H6" s="9"/>
      <c r="I6" s="9"/>
      <c r="J6" s="9"/>
      <c r="K6" s="9"/>
    </row>
    <row r="7" spans="1:13" ht="12" customHeight="1">
      <c r="A7" s="7"/>
      <c r="B7" s="134" t="s">
        <v>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4" ht="7.5" customHeight="1">
      <c r="A8" s="103"/>
      <c r="N8" s="104"/>
    </row>
    <row r="9" spans="1:13" ht="12.75" customHeight="1">
      <c r="A9" s="103"/>
      <c r="B9" s="135"/>
      <c r="C9" s="136" t="s">
        <v>292</v>
      </c>
      <c r="D9" s="136" t="s">
        <v>293</v>
      </c>
      <c r="E9" s="137" t="s">
        <v>294</v>
      </c>
      <c r="F9" s="137" t="s">
        <v>295</v>
      </c>
      <c r="G9" s="137"/>
      <c r="H9" s="137"/>
      <c r="I9" s="138" t="s">
        <v>296</v>
      </c>
      <c r="J9" s="136" t="s">
        <v>297</v>
      </c>
      <c r="K9" s="136" t="s">
        <v>238</v>
      </c>
      <c r="L9" s="136"/>
      <c r="M9" s="136" t="s">
        <v>239</v>
      </c>
    </row>
    <row r="10" spans="1:13" ht="12.75">
      <c r="A10" s="103"/>
      <c r="B10" s="135"/>
      <c r="C10" s="136"/>
      <c r="D10" s="136"/>
      <c r="E10" s="137"/>
      <c r="F10" s="139"/>
      <c r="G10" s="140"/>
      <c r="H10" s="140"/>
      <c r="I10" s="138"/>
      <c r="J10" s="136"/>
      <c r="K10" s="136"/>
      <c r="L10" s="136"/>
      <c r="M10" s="136"/>
    </row>
    <row r="11" spans="1:13" ht="12.75">
      <c r="A11" s="103"/>
      <c r="B11" s="135"/>
      <c r="C11" s="136"/>
      <c r="D11" s="136"/>
      <c r="E11" s="137"/>
      <c r="F11" s="137" t="s">
        <v>298</v>
      </c>
      <c r="G11" s="141" t="s">
        <v>299</v>
      </c>
      <c r="H11" s="136" t="s">
        <v>300</v>
      </c>
      <c r="I11" s="138"/>
      <c r="J11" s="136"/>
      <c r="K11" s="136"/>
      <c r="L11" s="136"/>
      <c r="M11" s="136"/>
    </row>
    <row r="12" spans="1:13" ht="12.75" customHeight="1">
      <c r="A12" s="103"/>
      <c r="B12" s="135"/>
      <c r="C12" s="142" t="s">
        <v>301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3"/>
    </row>
    <row r="13" spans="1:13" ht="12.75" customHeight="1">
      <c r="A13" s="103"/>
      <c r="C13" s="144" t="s">
        <v>302</v>
      </c>
      <c r="D13" s="145">
        <v>12</v>
      </c>
      <c r="E13" s="146" t="s">
        <v>303</v>
      </c>
      <c r="F13" s="83">
        <v>151</v>
      </c>
      <c r="G13" s="83">
        <v>65</v>
      </c>
      <c r="H13" s="83">
        <v>99</v>
      </c>
      <c r="I13" s="83" t="s">
        <v>304</v>
      </c>
      <c r="J13" s="147">
        <v>2.55</v>
      </c>
      <c r="K13" s="148">
        <v>17.92</v>
      </c>
      <c r="L13" s="149"/>
      <c r="M13" s="150">
        <f>K13-(K13*0.1)</f>
        <v>16.128</v>
      </c>
    </row>
    <row r="14" spans="1:13" ht="12.75" customHeight="1">
      <c r="A14" s="103"/>
      <c r="C14" s="151" t="s">
        <v>305</v>
      </c>
      <c r="D14" s="152">
        <v>12</v>
      </c>
      <c r="E14" s="153" t="s">
        <v>281</v>
      </c>
      <c r="F14" s="68">
        <v>151</v>
      </c>
      <c r="G14" s="68">
        <v>65</v>
      </c>
      <c r="H14" s="68">
        <v>99</v>
      </c>
      <c r="I14" s="68" t="s">
        <v>304</v>
      </c>
      <c r="J14" s="154">
        <v>2.8</v>
      </c>
      <c r="K14" s="155">
        <v>25.26</v>
      </c>
      <c r="L14" s="156"/>
      <c r="M14" s="150">
        <f>K14-(K14*0.1)</f>
        <v>22.734</v>
      </c>
    </row>
    <row r="15" spans="1:13" ht="12.75" customHeight="1">
      <c r="A15" s="103"/>
      <c r="C15" s="151" t="s">
        <v>306</v>
      </c>
      <c r="D15" s="152">
        <v>12</v>
      </c>
      <c r="E15" s="153" t="s">
        <v>307</v>
      </c>
      <c r="F15" s="68">
        <v>151</v>
      </c>
      <c r="G15" s="68">
        <v>99</v>
      </c>
      <c r="H15" s="68">
        <v>101</v>
      </c>
      <c r="I15" s="68" t="s">
        <v>308</v>
      </c>
      <c r="J15" s="154">
        <v>4.2</v>
      </c>
      <c r="K15" s="155">
        <v>32.6</v>
      </c>
      <c r="L15" s="156"/>
      <c r="M15" s="150">
        <f>K15-(K15*0.1)</f>
        <v>29.34</v>
      </c>
    </row>
    <row r="16" spans="1:13" ht="12.75" customHeight="1">
      <c r="A16" s="103"/>
      <c r="C16" s="151" t="s">
        <v>309</v>
      </c>
      <c r="D16" s="152">
        <v>12</v>
      </c>
      <c r="E16" s="153" t="s">
        <v>310</v>
      </c>
      <c r="F16" s="68">
        <v>181</v>
      </c>
      <c r="G16" s="68">
        <v>76</v>
      </c>
      <c r="H16" s="68">
        <v>167</v>
      </c>
      <c r="I16" s="68" t="s">
        <v>311</v>
      </c>
      <c r="J16" s="154">
        <v>5.88</v>
      </c>
      <c r="K16" s="155">
        <v>45.64</v>
      </c>
      <c r="L16" s="156"/>
      <c r="M16" s="150">
        <f>K16-(K16*0.1)</f>
        <v>41.076</v>
      </c>
    </row>
    <row r="17" spans="1:13" ht="12.75" customHeight="1">
      <c r="A17" s="103"/>
      <c r="C17" s="151" t="s">
        <v>312</v>
      </c>
      <c r="D17" s="152">
        <v>12</v>
      </c>
      <c r="E17" s="153" t="s">
        <v>313</v>
      </c>
      <c r="F17" s="68">
        <v>165</v>
      </c>
      <c r="G17" s="68">
        <v>125</v>
      </c>
      <c r="H17" s="68">
        <v>181</v>
      </c>
      <c r="I17" s="68" t="s">
        <v>314</v>
      </c>
      <c r="J17" s="154">
        <v>9.4</v>
      </c>
      <c r="K17" s="155">
        <v>86.77</v>
      </c>
      <c r="L17" s="156"/>
      <c r="M17" s="150">
        <f>K17-(K17*0.1)</f>
        <v>78.09299999999999</v>
      </c>
    </row>
    <row r="18" spans="1:13" ht="12.75" customHeight="1">
      <c r="A18" s="103"/>
      <c r="C18" s="151" t="s">
        <v>315</v>
      </c>
      <c r="D18" s="152">
        <v>12</v>
      </c>
      <c r="E18" s="153" t="s">
        <v>316</v>
      </c>
      <c r="F18" s="68">
        <v>198</v>
      </c>
      <c r="G18" s="68">
        <v>166</v>
      </c>
      <c r="H18" s="68">
        <v>171</v>
      </c>
      <c r="I18" s="68" t="s">
        <v>311</v>
      </c>
      <c r="J18" s="154">
        <v>13.3</v>
      </c>
      <c r="K18" s="155">
        <v>110.84</v>
      </c>
      <c r="L18" s="156"/>
      <c r="M18" s="150">
        <f>K18-(K18*0.1)</f>
        <v>99.756</v>
      </c>
    </row>
    <row r="19" spans="1:13" ht="12.75" customHeight="1">
      <c r="A19" s="103"/>
      <c r="C19" s="151" t="s">
        <v>317</v>
      </c>
      <c r="D19" s="157">
        <v>12</v>
      </c>
      <c r="E19" s="153" t="s">
        <v>318</v>
      </c>
      <c r="F19" s="68">
        <v>350</v>
      </c>
      <c r="G19" s="68">
        <v>167</v>
      </c>
      <c r="H19" s="68">
        <v>179</v>
      </c>
      <c r="I19" s="68" t="s">
        <v>314</v>
      </c>
      <c r="J19" s="154">
        <v>22.7</v>
      </c>
      <c r="K19" s="155">
        <v>166.26</v>
      </c>
      <c r="L19" s="156"/>
      <c r="M19" s="150">
        <f>K19-(K19*0.1)</f>
        <v>149.634</v>
      </c>
    </row>
    <row r="20" spans="1:13" ht="12.75" customHeight="1">
      <c r="A20" s="103"/>
      <c r="C20" s="151" t="s">
        <v>319</v>
      </c>
      <c r="D20" s="157">
        <v>12</v>
      </c>
      <c r="E20" s="153" t="s">
        <v>320</v>
      </c>
      <c r="F20" s="68">
        <v>330</v>
      </c>
      <c r="G20" s="68">
        <v>172</v>
      </c>
      <c r="H20" s="68">
        <v>228</v>
      </c>
      <c r="I20" s="68" t="s">
        <v>314</v>
      </c>
      <c r="J20" s="154">
        <v>31.5</v>
      </c>
      <c r="K20" s="155">
        <v>236.34</v>
      </c>
      <c r="L20" s="156"/>
      <c r="M20" s="150">
        <f>K20-(K20*0.1)</f>
        <v>212.70600000000002</v>
      </c>
    </row>
    <row r="21" spans="1:13" ht="12.75" customHeight="1">
      <c r="A21" s="103"/>
      <c r="C21" s="151" t="s">
        <v>321</v>
      </c>
      <c r="D21" s="157">
        <v>12</v>
      </c>
      <c r="E21" s="153" t="s">
        <v>322</v>
      </c>
      <c r="F21" s="68">
        <v>385</v>
      </c>
      <c r="G21" s="68">
        <v>175</v>
      </c>
      <c r="H21" s="68">
        <v>253</v>
      </c>
      <c r="I21" s="68" t="s">
        <v>314</v>
      </c>
      <c r="J21" s="154">
        <v>42</v>
      </c>
      <c r="K21" s="155">
        <v>292.72</v>
      </c>
      <c r="L21" s="156"/>
      <c r="M21" s="150">
        <f>K21-(K21*0.1)</f>
        <v>263.44800000000004</v>
      </c>
    </row>
    <row r="22" spans="1:13" ht="12.75" customHeight="1">
      <c r="A22" s="103"/>
      <c r="C22" s="151" t="s">
        <v>323</v>
      </c>
      <c r="D22" s="157">
        <v>12</v>
      </c>
      <c r="E22" s="153" t="s">
        <v>324</v>
      </c>
      <c r="F22" s="68">
        <v>498</v>
      </c>
      <c r="G22" s="68">
        <v>185</v>
      </c>
      <c r="H22" s="68">
        <v>271</v>
      </c>
      <c r="I22" s="68" t="s">
        <v>314</v>
      </c>
      <c r="J22" s="154">
        <v>45.2</v>
      </c>
      <c r="K22" s="155">
        <v>350.44</v>
      </c>
      <c r="L22" s="156"/>
      <c r="M22" s="150">
        <f>K22-(K22*0.1)</f>
        <v>315.396</v>
      </c>
    </row>
    <row r="23" spans="1:13" ht="12.75" customHeight="1">
      <c r="A23" s="103"/>
      <c r="C23" s="158" t="s">
        <v>325</v>
      </c>
      <c r="D23" s="159">
        <v>12</v>
      </c>
      <c r="E23" s="160" t="s">
        <v>326</v>
      </c>
      <c r="F23" s="89">
        <v>537</v>
      </c>
      <c r="G23" s="89">
        <v>255</v>
      </c>
      <c r="H23" s="89">
        <v>255</v>
      </c>
      <c r="I23" s="68" t="s">
        <v>314</v>
      </c>
      <c r="J23" s="161">
        <v>63</v>
      </c>
      <c r="K23" s="162">
        <v>485.57</v>
      </c>
      <c r="L23" s="163"/>
      <c r="M23" s="150">
        <f>K23-(K23*0.1)</f>
        <v>437.013</v>
      </c>
    </row>
    <row r="24" spans="1:13" ht="12.75" customHeight="1">
      <c r="A24" s="103"/>
      <c r="B24" s="135"/>
      <c r="C24" s="142" t="s">
        <v>327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50"/>
    </row>
    <row r="25" spans="1:16" ht="12.75" customHeight="1">
      <c r="A25" s="103"/>
      <c r="C25" s="144" t="s">
        <v>328</v>
      </c>
      <c r="D25" s="164" t="s">
        <v>307</v>
      </c>
      <c r="E25" s="146" t="s">
        <v>329</v>
      </c>
      <c r="F25" s="146" t="s">
        <v>330</v>
      </c>
      <c r="G25" s="83">
        <v>131</v>
      </c>
      <c r="H25" s="83">
        <v>180</v>
      </c>
      <c r="I25" s="68" t="s">
        <v>314</v>
      </c>
      <c r="J25" s="147">
        <v>10.5</v>
      </c>
      <c r="K25" s="148">
        <v>110.84</v>
      </c>
      <c r="L25" s="156"/>
      <c r="M25" s="150">
        <f>K25-(K25*0.1)</f>
        <v>99.756</v>
      </c>
      <c r="N25" s="103"/>
      <c r="P25" s="15"/>
    </row>
    <row r="26" spans="1:14" ht="12.75" customHeight="1">
      <c r="A26" s="103"/>
      <c r="C26" s="144" t="s">
        <v>331</v>
      </c>
      <c r="D26" s="152" t="s">
        <v>307</v>
      </c>
      <c r="E26" s="153" t="s">
        <v>332</v>
      </c>
      <c r="F26" s="153" t="s">
        <v>330</v>
      </c>
      <c r="G26" s="68">
        <v>165</v>
      </c>
      <c r="H26" s="68">
        <v>171</v>
      </c>
      <c r="I26" s="68" t="s">
        <v>314</v>
      </c>
      <c r="J26" s="154">
        <v>14.7</v>
      </c>
      <c r="K26" s="155">
        <v>140.18</v>
      </c>
      <c r="L26" s="156"/>
      <c r="M26" s="150">
        <f>K26-(K26*0.1)</f>
        <v>126.162</v>
      </c>
      <c r="N26" s="103"/>
    </row>
    <row r="27" spans="1:13" ht="12.75" customHeight="1">
      <c r="A27" s="103"/>
      <c r="C27" s="144" t="s">
        <v>333</v>
      </c>
      <c r="D27" s="152" t="s">
        <v>307</v>
      </c>
      <c r="E27" s="153" t="s">
        <v>334</v>
      </c>
      <c r="F27" s="153" t="s">
        <v>335</v>
      </c>
      <c r="G27" s="68">
        <v>169</v>
      </c>
      <c r="H27" s="68">
        <v>211</v>
      </c>
      <c r="I27" s="68" t="s">
        <v>314</v>
      </c>
      <c r="J27" s="154">
        <v>24.5</v>
      </c>
      <c r="K27" s="155">
        <v>205.37</v>
      </c>
      <c r="L27" s="156"/>
      <c r="M27" s="150">
        <f>K27-(K27*0.1)</f>
        <v>184.833</v>
      </c>
    </row>
    <row r="28" spans="1:13" ht="12.75" customHeight="1">
      <c r="A28" s="103"/>
      <c r="C28" s="144" t="s">
        <v>336</v>
      </c>
      <c r="D28" s="152" t="s">
        <v>307</v>
      </c>
      <c r="E28" s="153" t="s">
        <v>320</v>
      </c>
      <c r="F28" s="153" t="s">
        <v>337</v>
      </c>
      <c r="G28" s="68">
        <v>170</v>
      </c>
      <c r="H28" s="68">
        <v>220</v>
      </c>
      <c r="I28" s="68" t="s">
        <v>314</v>
      </c>
      <c r="J28" s="154">
        <v>31.5</v>
      </c>
      <c r="K28" s="155">
        <v>288.5</v>
      </c>
      <c r="L28" s="156"/>
      <c r="M28" s="150">
        <f>K28-(K28*0.1)</f>
        <v>259.65</v>
      </c>
    </row>
    <row r="29" spans="1:13" ht="12.75" customHeight="1">
      <c r="A29" s="103"/>
      <c r="C29" s="144" t="s">
        <v>338</v>
      </c>
      <c r="D29" s="152" t="s">
        <v>307</v>
      </c>
      <c r="E29" s="153" t="s">
        <v>324</v>
      </c>
      <c r="F29" s="153" t="s">
        <v>339</v>
      </c>
      <c r="G29" s="68">
        <v>170</v>
      </c>
      <c r="H29" s="68">
        <v>240</v>
      </c>
      <c r="I29" s="68" t="s">
        <v>314</v>
      </c>
      <c r="J29" s="154">
        <v>45.2</v>
      </c>
      <c r="K29" s="155">
        <v>409.11</v>
      </c>
      <c r="L29" s="156"/>
      <c r="M29" s="150">
        <f>K29-(K29*0.1)</f>
        <v>368.199</v>
      </c>
    </row>
    <row r="30" spans="1:13" ht="12.75" customHeight="1">
      <c r="A30" s="103"/>
      <c r="C30" s="151" t="s">
        <v>340</v>
      </c>
      <c r="D30" s="152">
        <v>12</v>
      </c>
      <c r="E30" s="153" t="s">
        <v>341</v>
      </c>
      <c r="F30" s="153" t="s">
        <v>342</v>
      </c>
      <c r="G30" s="68">
        <v>106</v>
      </c>
      <c r="H30" s="68">
        <v>222</v>
      </c>
      <c r="I30" s="68" t="s">
        <v>314</v>
      </c>
      <c r="J30" s="154">
        <v>17</v>
      </c>
      <c r="K30" s="155">
        <v>157.66</v>
      </c>
      <c r="L30" s="156"/>
      <c r="M30" s="150">
        <f>K30-(K30*0.1)</f>
        <v>141.894</v>
      </c>
    </row>
    <row r="31" spans="1:13" ht="12.75" customHeight="1">
      <c r="A31" s="103"/>
      <c r="C31" s="151" t="s">
        <v>343</v>
      </c>
      <c r="D31" s="152">
        <v>12</v>
      </c>
      <c r="E31" s="153" t="s">
        <v>344</v>
      </c>
      <c r="F31" s="153" t="s">
        <v>345</v>
      </c>
      <c r="G31" s="68">
        <v>109</v>
      </c>
      <c r="H31" s="68">
        <v>285</v>
      </c>
      <c r="I31" s="68" t="s">
        <v>314</v>
      </c>
      <c r="J31" s="154">
        <v>31.5</v>
      </c>
      <c r="K31" s="155">
        <v>258.72</v>
      </c>
      <c r="L31" s="156"/>
      <c r="M31" s="150">
        <f>K31-(K31*0.1)</f>
        <v>232.848</v>
      </c>
    </row>
    <row r="32" spans="1:13" ht="12.75" customHeight="1">
      <c r="A32" s="103"/>
      <c r="C32" s="151" t="s">
        <v>346</v>
      </c>
      <c r="D32" s="152">
        <v>12</v>
      </c>
      <c r="E32" s="153" t="s">
        <v>320</v>
      </c>
      <c r="F32" s="153" t="s">
        <v>345</v>
      </c>
      <c r="G32" s="68">
        <v>109</v>
      </c>
      <c r="H32" s="68">
        <v>285</v>
      </c>
      <c r="I32" s="68" t="s">
        <v>314</v>
      </c>
      <c r="J32" s="154">
        <v>35.5</v>
      </c>
      <c r="K32" s="155">
        <v>303.19</v>
      </c>
      <c r="L32" s="156"/>
      <c r="M32" s="150">
        <f>K32-(K32*0.1)</f>
        <v>272.871</v>
      </c>
    </row>
    <row r="33" spans="1:13" ht="12.75" customHeight="1">
      <c r="A33" s="103"/>
      <c r="B33" s="135"/>
      <c r="C33" s="142" t="s">
        <v>347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50"/>
    </row>
    <row r="34" spans="1:13" ht="12.75" customHeight="1">
      <c r="A34" s="103"/>
      <c r="C34" s="151" t="s">
        <v>348</v>
      </c>
      <c r="D34" s="152">
        <v>12</v>
      </c>
      <c r="E34" s="153" t="s">
        <v>316</v>
      </c>
      <c r="F34" s="153" t="s">
        <v>330</v>
      </c>
      <c r="G34" s="68">
        <v>165</v>
      </c>
      <c r="H34" s="68">
        <v>175</v>
      </c>
      <c r="I34" s="68" t="s">
        <v>314</v>
      </c>
      <c r="J34" s="154">
        <v>13.8</v>
      </c>
      <c r="K34" s="155">
        <v>142.3</v>
      </c>
      <c r="L34" s="156"/>
      <c r="M34" s="150">
        <f>K34-(K34*0.1)</f>
        <v>128.07000000000002</v>
      </c>
    </row>
    <row r="35" spans="1:14" ht="12.75" customHeight="1">
      <c r="A35" s="103"/>
      <c r="C35" s="151" t="s">
        <v>349</v>
      </c>
      <c r="D35" s="152">
        <v>12</v>
      </c>
      <c r="E35" s="153" t="s">
        <v>334</v>
      </c>
      <c r="F35" s="153" t="s">
        <v>335</v>
      </c>
      <c r="G35" s="68">
        <v>169</v>
      </c>
      <c r="H35" s="68">
        <v>208</v>
      </c>
      <c r="I35" s="68" t="s">
        <v>314</v>
      </c>
      <c r="J35" s="154">
        <v>25.5</v>
      </c>
      <c r="K35" s="155">
        <v>240.53</v>
      </c>
      <c r="L35" s="156"/>
      <c r="M35" s="150">
        <f>K35-(K35*0.1)</f>
        <v>216.477</v>
      </c>
      <c r="N35" s="103"/>
    </row>
    <row r="36" spans="1:14" ht="12.75" customHeight="1">
      <c r="A36" s="103"/>
      <c r="C36" s="151" t="s">
        <v>350</v>
      </c>
      <c r="D36" s="152">
        <v>12</v>
      </c>
      <c r="E36" s="153">
        <v>100</v>
      </c>
      <c r="F36" s="153">
        <v>307</v>
      </c>
      <c r="G36" s="68">
        <v>169</v>
      </c>
      <c r="H36" s="68">
        <v>208</v>
      </c>
      <c r="I36" s="68" t="s">
        <v>314</v>
      </c>
      <c r="J36" s="154">
        <v>31.5</v>
      </c>
      <c r="K36" s="165">
        <v>317.74</v>
      </c>
      <c r="L36" s="156"/>
      <c r="M36" s="150">
        <f>K36-(K36*0.1)</f>
        <v>285.966</v>
      </c>
      <c r="N36" s="103"/>
    </row>
    <row r="37" spans="1:14" ht="12.75">
      <c r="A37" s="103"/>
      <c r="C37" s="166"/>
      <c r="N37" s="103"/>
    </row>
    <row r="38" spans="1:14" ht="23.25" customHeight="1">
      <c r="A38" s="103"/>
      <c r="C38" s="167" t="s">
        <v>351</v>
      </c>
      <c r="D38" s="167"/>
      <c r="E38" s="167"/>
      <c r="F38" s="167"/>
      <c r="G38" s="167"/>
      <c r="H38" s="167"/>
      <c r="I38" s="167"/>
      <c r="J38" s="167"/>
      <c r="K38" s="167"/>
      <c r="N38" s="103"/>
    </row>
    <row r="39" spans="1:14" ht="12.75">
      <c r="A39" s="103"/>
      <c r="N39" s="103"/>
    </row>
    <row r="40" spans="1:14" ht="25.5" customHeight="1">
      <c r="A40" s="103"/>
      <c r="B40" s="124"/>
      <c r="C40" s="132"/>
      <c r="D40" s="127"/>
      <c r="E40" s="127"/>
      <c r="F40" s="127"/>
      <c r="G40" s="127"/>
      <c r="H40" s="127"/>
      <c r="I40" s="127"/>
      <c r="J40" s="127"/>
      <c r="K40" s="133"/>
      <c r="L40" s="60"/>
      <c r="M40" s="129"/>
      <c r="N40" s="103"/>
    </row>
    <row r="41" spans="1:14" ht="12.75">
      <c r="A41" s="10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03"/>
    </row>
    <row r="42" spans="1:14" ht="12.75">
      <c r="A42" s="10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98"/>
      <c r="N42" s="103"/>
    </row>
    <row r="43" spans="2:13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98"/>
    </row>
    <row r="44" spans="2:12" ht="12.7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3" ht="12.7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99"/>
    </row>
    <row r="46" spans="2:12" ht="12.7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 ht="12.7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 ht="12.7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</sheetData>
  <sheetProtection selectLockedCells="1" selectUnlockedCells="1"/>
  <mergeCells count="23">
    <mergeCell ref="C5:K5"/>
    <mergeCell ref="B7:M7"/>
    <mergeCell ref="C9:C11"/>
    <mergeCell ref="D9:D11"/>
    <mergeCell ref="E9:E11"/>
    <mergeCell ref="F9:H9"/>
    <mergeCell ref="I9:I11"/>
    <mergeCell ref="J9:J11"/>
    <mergeCell ref="K9:L11"/>
    <mergeCell ref="M9:M11"/>
    <mergeCell ref="C12:L12"/>
    <mergeCell ref="C24:L24"/>
    <mergeCell ref="C33:L33"/>
    <mergeCell ref="C38:K38"/>
    <mergeCell ref="E40:F40"/>
    <mergeCell ref="G40:H40"/>
    <mergeCell ref="B41:M41"/>
    <mergeCell ref="B45:L45"/>
    <mergeCell ref="B46:L46"/>
    <mergeCell ref="B47:L47"/>
    <mergeCell ref="B48:L48"/>
    <mergeCell ref="B49:L49"/>
    <mergeCell ref="B50:L50"/>
  </mergeCells>
  <printOptions/>
  <pageMargins left="0.03958333333333333" right="0.03958333333333333" top="0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Vladimir</dc:creator>
  <cp:keywords/>
  <dc:description/>
  <cp:lastModifiedBy/>
  <cp:lastPrinted>2014-03-13T08:14:41Z</cp:lastPrinted>
  <dcterms:created xsi:type="dcterms:W3CDTF">2001-08-07T06:09:41Z</dcterms:created>
  <dcterms:modified xsi:type="dcterms:W3CDTF">2014-03-17T10:06:30Z</dcterms:modified>
  <cp:category/>
  <cp:version/>
  <cp:contentType/>
  <cp:contentStatus/>
  <cp:revision>23</cp:revision>
</cp:coreProperties>
</file>